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42. 4T21\Serie EEFF\"/>
    </mc:Choice>
  </mc:AlternateContent>
  <xr:revisionPtr revIDLastSave="0" documentId="13_ncr:1_{601FD547-C657-457F-96B0-E2E6789D9D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9" i="1" l="1"/>
  <c r="AN22" i="1"/>
  <c r="AN36" i="1"/>
  <c r="AN49" i="1"/>
  <c r="AN51" i="1" s="1"/>
  <c r="AN61" i="1"/>
  <c r="AN70" i="1"/>
  <c r="AN83" i="1"/>
  <c r="AN107" i="1"/>
  <c r="AN120" i="1"/>
  <c r="AN126" i="1"/>
  <c r="AN132" i="1"/>
  <c r="AN138" i="1"/>
  <c r="AN144" i="1"/>
  <c r="AN150" i="1"/>
  <c r="AN162" i="1"/>
  <c r="AN174" i="1"/>
  <c r="AN177" i="1"/>
  <c r="AN99" i="1"/>
  <c r="AN101" i="1" s="1"/>
  <c r="AN103" i="1" s="1"/>
  <c r="AM177" i="1"/>
  <c r="AM174" i="1"/>
  <c r="AM120" i="1"/>
  <c r="AM126" i="1"/>
  <c r="AM132" i="1"/>
  <c r="AM138" i="1"/>
  <c r="AM144" i="1"/>
  <c r="AM150" i="1"/>
  <c r="AM162" i="1"/>
  <c r="AM107" i="1"/>
  <c r="AM99" i="1"/>
  <c r="AM101" i="1" s="1"/>
  <c r="AM103" i="1" s="1"/>
  <c r="AM83" i="1"/>
  <c r="AM70" i="1"/>
  <c r="AM72" i="1" s="1"/>
  <c r="AM61" i="1"/>
  <c r="AM62" i="1" s="1"/>
  <c r="AM51" i="1"/>
  <c r="AM49" i="1"/>
  <c r="AM36" i="1"/>
  <c r="AM22" i="1"/>
  <c r="AM23" i="1" s="1"/>
  <c r="AM19" i="1"/>
  <c r="AL120" i="1"/>
  <c r="AL126" i="1"/>
  <c r="AL132" i="1"/>
  <c r="AL138" i="1"/>
  <c r="AL144" i="1"/>
  <c r="AL150" i="1"/>
  <c r="AL162" i="1"/>
  <c r="AL174" i="1"/>
  <c r="AL177" i="1"/>
  <c r="AL83" i="1"/>
  <c r="AL99" i="1" s="1"/>
  <c r="AL101" i="1" s="1"/>
  <c r="AL103" i="1" s="1"/>
  <c r="AL107" i="1"/>
  <c r="AL70" i="1"/>
  <c r="AL72" i="1" s="1"/>
  <c r="AL61" i="1"/>
  <c r="AL62" i="1" s="1"/>
  <c r="AL73" i="1" s="1"/>
  <c r="AL51" i="1"/>
  <c r="AL49" i="1"/>
  <c r="AL36" i="1"/>
  <c r="AL22" i="1"/>
  <c r="AL23" i="1" s="1"/>
  <c r="AK19" i="1"/>
  <c r="AK22" i="1"/>
  <c r="AK49" i="1"/>
  <c r="AK51" i="1" s="1"/>
  <c r="AK61" i="1"/>
  <c r="AK70" i="1"/>
  <c r="AK72" i="1" s="1"/>
  <c r="AK83" i="1"/>
  <c r="AK99" i="1" s="1"/>
  <c r="AK101" i="1" s="1"/>
  <c r="AK103" i="1" s="1"/>
  <c r="AK107" i="1"/>
  <c r="AK120" i="1"/>
  <c r="AK126" i="1"/>
  <c r="AK132" i="1"/>
  <c r="AK138" i="1"/>
  <c r="AK144" i="1"/>
  <c r="AK150" i="1"/>
  <c r="AK162" i="1"/>
  <c r="AK174" i="1"/>
  <c r="AK177" i="1"/>
  <c r="AM73" i="1" l="1"/>
  <c r="AK62" i="1"/>
  <c r="AL37" i="1"/>
  <c r="AM37" i="1"/>
  <c r="AN23" i="1"/>
  <c r="AN37" i="1" s="1"/>
  <c r="AN62" i="1"/>
  <c r="AN73" i="1" s="1"/>
  <c r="AN72" i="1"/>
  <c r="AL19" i="1"/>
  <c r="AK36" i="1"/>
  <c r="AK23" i="1"/>
  <c r="AK73" i="1"/>
  <c r="AJ177" i="1"/>
  <c r="AJ174" i="1"/>
  <c r="AJ162" i="1"/>
  <c r="AJ150" i="1"/>
  <c r="AJ144" i="1"/>
  <c r="AJ138" i="1"/>
  <c r="AJ132" i="1"/>
  <c r="AJ126" i="1"/>
  <c r="AJ120" i="1"/>
  <c r="AJ107" i="1"/>
  <c r="AJ99" i="1"/>
  <c r="AJ101" i="1" s="1"/>
  <c r="AJ103" i="1" s="1"/>
  <c r="AJ83" i="1"/>
  <c r="AJ70" i="1"/>
  <c r="AJ72" i="1" s="1"/>
  <c r="AJ61" i="1"/>
  <c r="AJ62" i="1" s="1"/>
  <c r="AJ51" i="1"/>
  <c r="AJ49" i="1"/>
  <c r="AJ36" i="1"/>
  <c r="AJ22" i="1"/>
  <c r="AJ23" i="1" s="1"/>
  <c r="AJ37" i="1" s="1"/>
  <c r="AJ19" i="1"/>
  <c r="AJ73" i="1" l="1"/>
  <c r="AK37" i="1"/>
  <c r="AI194" i="1"/>
  <c r="AH194" i="1"/>
  <c r="AI193" i="1"/>
  <c r="AI161" i="1"/>
  <c r="AI160" i="1"/>
  <c r="AI162" i="1" s="1"/>
  <c r="AI159" i="1"/>
  <c r="AI183" i="1"/>
  <c r="AI188" i="1" s="1"/>
  <c r="AI177" i="1"/>
  <c r="AI174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195" i="1" s="1"/>
  <c r="AI61" i="1"/>
  <c r="AI49" i="1"/>
  <c r="AI51" i="1" s="1"/>
  <c r="AI36" i="1"/>
  <c r="AI22" i="1"/>
  <c r="AI19" i="1"/>
  <c r="AI62" i="1" l="1"/>
  <c r="AI73" i="1" s="1"/>
  <c r="AI23" i="1"/>
  <c r="AI37" i="1" s="1"/>
  <c r="AH90" i="1" l="1"/>
  <c r="AH161" i="1" s="1"/>
  <c r="AF90" i="1"/>
  <c r="AC161" i="1" l="1"/>
  <c r="AD161" i="1"/>
  <c r="AE161" i="1"/>
  <c r="AF161" i="1"/>
  <c r="AG161" i="1"/>
  <c r="AF194" i="1" l="1"/>
  <c r="AG194" i="1" l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193" i="1" l="1"/>
  <c r="AH195" i="1"/>
  <c r="AH62" i="1"/>
  <c r="AH73" i="1" s="1"/>
  <c r="AH37" i="1"/>
  <c r="AE194" i="1" l="1"/>
  <c r="AG183" i="1"/>
  <c r="AG188" i="1" s="1"/>
  <c r="AF183" i="1"/>
  <c r="AF188" i="1" s="1"/>
  <c r="AF193" i="1" s="1"/>
  <c r="AG174" i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62" i="1" s="1"/>
  <c r="AG36" i="1"/>
  <c r="AG19" i="1"/>
  <c r="AG23" i="1" l="1"/>
  <c r="AG37" i="1" s="1"/>
  <c r="AG195" i="1"/>
  <c r="AG193" i="1"/>
  <c r="AG162" i="1"/>
  <c r="AG73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l="1"/>
  <c r="AF99" i="1"/>
  <c r="AF101" i="1" s="1"/>
  <c r="AF103" i="1" s="1"/>
  <c r="AF62" i="1"/>
  <c r="AF73" i="1" s="1"/>
  <c r="AF37" i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H37" i="1" s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<sst xmlns="http://schemas.openxmlformats.org/spreadsheetml/2006/main" count="358" uniqueCount="168">
  <si>
    <t>Estado de Situación Financiera</t>
  </si>
  <si>
    <t xml:space="preserve">Activos </t>
  </si>
  <si>
    <t>Activos corrientes</t>
  </si>
  <si>
    <t>Ingresos operacionales</t>
  </si>
  <si>
    <t>Costos operacionales</t>
  </si>
  <si>
    <t>Otros</t>
  </si>
  <si>
    <t>Volumen distribuido (toneladas)</t>
  </si>
  <si>
    <t>TOTAL</t>
  </si>
  <si>
    <t>Resultado Operacional (ex Deterioro activos)</t>
  </si>
  <si>
    <t>Evolución Deuda Financiera Neta</t>
  </si>
  <si>
    <t>Statement of Financial Position</t>
  </si>
  <si>
    <t>Cash and cash equivalents</t>
  </si>
  <si>
    <t>Other current financial assets</t>
  </si>
  <si>
    <t>Other current non-financial assets</t>
  </si>
  <si>
    <t>Current trade debtors and other accounts receivable</t>
  </si>
  <si>
    <t>Current accounts receivable from related entities</t>
  </si>
  <si>
    <t>Inventories</t>
  </si>
  <si>
    <t>Biological assets, current</t>
  </si>
  <si>
    <t>Current tax assets</t>
  </si>
  <si>
    <t>Total current assets other than assets or groups of assets for disposal classified as held for sale or as held for distribution to owners</t>
  </si>
  <si>
    <t>Non-current assets or groups of assets for disposal classified as held for sale</t>
  </si>
  <si>
    <t>Non-current assets or groups of assets for disposal classified as held for distribution to owners</t>
  </si>
  <si>
    <t>Non-current assets or groups of assets for disposal classified as held for sale or as held for distribution to owners</t>
  </si>
  <si>
    <t>Total Current Assets</t>
  </si>
  <si>
    <t>Non-current assets</t>
  </si>
  <si>
    <t>Other non-current financial assets</t>
  </si>
  <si>
    <t>Other non-current non-financial assets</t>
  </si>
  <si>
    <t>Non-current fees receivable</t>
  </si>
  <si>
    <t>Non-current accounts receivable with related entities</t>
  </si>
  <si>
    <t>Equity accounted investees</t>
  </si>
  <si>
    <t>Intangible assets other than goodwill</t>
  </si>
  <si>
    <t>Goodwill</t>
  </si>
  <si>
    <t>Property, plant and equipment</t>
  </si>
  <si>
    <t>Right of use assets</t>
  </si>
  <si>
    <t>Deferred tax assets</t>
  </si>
  <si>
    <t>Investment property</t>
  </si>
  <si>
    <t>Total Non-Current Assets</t>
  </si>
  <si>
    <t>Total Assets</t>
  </si>
  <si>
    <t>Equity and Liabilities</t>
  </si>
  <si>
    <t>Liabilities</t>
  </si>
  <si>
    <t>Current Liabilities</t>
  </si>
  <si>
    <t>ThUS$</t>
  </si>
  <si>
    <t>Other current financial liabilities</t>
  </si>
  <si>
    <t>Current lease liabilities</t>
  </si>
  <si>
    <t>Current trade accounts and other accounts payable</t>
  </si>
  <si>
    <t>Current accounts payable to related entities</t>
  </si>
  <si>
    <t>Other current provisions</t>
  </si>
  <si>
    <t>Pasivos por Impuestos corrientes</t>
  </si>
  <si>
    <t>Current provisions for employee benefits</t>
  </si>
  <si>
    <t>Other current non-financial liabilities</t>
  </si>
  <si>
    <t>Total current liabilities other than liabilities included in groups of assets for disposal classified as held for sale</t>
  </si>
  <si>
    <t>Liabilities included in groups of assets for disposal classified as held for sale</t>
  </si>
  <si>
    <t>Total Current Liabilities</t>
  </si>
  <si>
    <t>Non-Current Liabilities</t>
  </si>
  <si>
    <t>Other non-current financial liabilities</t>
  </si>
  <si>
    <t>Non-current lease liabilities</t>
  </si>
  <si>
    <t>Other non-current accounts payable</t>
  </si>
  <si>
    <t>Non-current accounts payable to related entitites</t>
  </si>
  <si>
    <t>Other provisions, non-current</t>
  </si>
  <si>
    <t>Deferred tax liabilities</t>
  </si>
  <si>
    <t>Non-current provisions for employee benefits</t>
  </si>
  <si>
    <t>Other non-financial, non-current liabilities</t>
  </si>
  <si>
    <t>Total Non-Current Liabilities</t>
  </si>
  <si>
    <t>Total Liabilities</t>
  </si>
  <si>
    <t>Equity</t>
  </si>
  <si>
    <t>Issued capital</t>
  </si>
  <si>
    <t>Retained earnings</t>
  </si>
  <si>
    <t>Issuance premium</t>
  </si>
  <si>
    <t>Own shares in portfolio</t>
  </si>
  <si>
    <t>Other equity interests</t>
  </si>
  <si>
    <t>Other reserves</t>
  </si>
  <si>
    <t>Equity attributable to the parent company's equity</t>
  </si>
  <si>
    <t>Non-controlling interest</t>
  </si>
  <si>
    <t>Total Equity</t>
  </si>
  <si>
    <t>Total Equity and Liabilities</t>
  </si>
  <si>
    <t>Income Statement</t>
  </si>
  <si>
    <t>Profit (loss)</t>
  </si>
  <si>
    <t>Operating revenue</t>
  </si>
  <si>
    <t>Cost of sales</t>
  </si>
  <si>
    <t>Gross Profit</t>
  </si>
  <si>
    <t>Losses arising from derecognition of financial assets measured at amortized cost</t>
  </si>
  <si>
    <t>Other income, per function</t>
  </si>
  <si>
    <t>Increase (Impairment) Biological Assets to FV</t>
  </si>
  <si>
    <t>Distribution costs</t>
  </si>
  <si>
    <t>Administration expenses</t>
  </si>
  <si>
    <t>Other expenses, per function</t>
  </si>
  <si>
    <t>Other profit (loss)</t>
  </si>
  <si>
    <t>Financial income</t>
  </si>
  <si>
    <t>Financial expenses</t>
  </si>
  <si>
    <t>Share of profit (loss) of equity accounted investees</t>
  </si>
  <si>
    <t>Amortization lower value of investments</t>
  </si>
  <si>
    <t>Exchange rate differences</t>
  </si>
  <si>
    <t>Results of indexed units</t>
  </si>
  <si>
    <t>Profits (losses) arising from the difference between the previous book value and the fair value of reclassified financial assets measured at fair value</t>
  </si>
  <si>
    <t>Profits arising from the derecognition of financial assets measured at amortized cost</t>
  </si>
  <si>
    <t>Profit (loss) before tax</t>
  </si>
  <si>
    <t>Income tax expense</t>
  </si>
  <si>
    <t>Profit (loss) from continued operations</t>
  </si>
  <si>
    <t>Profit (loss) from discontinued operations</t>
  </si>
  <si>
    <t>Profit (loss) attributable to</t>
  </si>
  <si>
    <t>Profit (loss), attributable to parent company equity holders</t>
  </si>
  <si>
    <t>Profit (loss), attributable to non-controlling interests</t>
  </si>
  <si>
    <t>Depreciation and amortization</t>
  </si>
  <si>
    <t>Results per Segment</t>
  </si>
  <si>
    <t>Blueberries</t>
  </si>
  <si>
    <t>Raspberries</t>
  </si>
  <si>
    <t>Blackberries</t>
  </si>
  <si>
    <t>Strawberries</t>
  </si>
  <si>
    <t>Cherries</t>
  </si>
  <si>
    <t>Value-added products</t>
  </si>
  <si>
    <t>Distributed volume (tons)</t>
  </si>
  <si>
    <t>Operating Income (ex Impairment of assets)</t>
  </si>
  <si>
    <t>Detail of Planted Area (Hectares)</t>
  </si>
  <si>
    <t>Productive area</t>
  </si>
  <si>
    <t>Non-productive area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</si>
  <si>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</si>
  <si>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</si>
  <si>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</si>
  <si>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</si>
  <si>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</si>
  <si>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</si>
  <si>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</si>
  <si>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</si>
  <si>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</si>
  <si>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</si>
  <si>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</si>
  <si>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</si>
  <si>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</si>
  <si>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</si>
  <si>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</si>
  <si>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</si>
  <si>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</si>
  <si>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</si>
  <si>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</si>
  <si>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</si>
  <si>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</si>
  <si>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</si>
  <si>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</si>
  <si>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</si>
  <si>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</si>
  <si>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</si>
  <si>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</si>
  <si>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</si>
  <si>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</si>
  <si>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</si>
  <si>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</si>
  <si>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</si>
  <si>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</si>
  <si>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Net Financial Debt (ThUS$)</t>
  </si>
  <si>
    <t>Financial Debt - Cash and Cash Equivalents</t>
  </si>
  <si>
    <t>IFRS 16 Effect on Net Financial Debt</t>
  </si>
  <si>
    <t>IFRS 16 Effect on EBITDA</t>
  </si>
  <si>
    <t>Adjusted Financial Debt - Cash and Cash Equivalents</t>
  </si>
  <si>
    <t>Financial Debt ST</t>
  </si>
  <si>
    <t>Financial Debt LT</t>
  </si>
  <si>
    <t>NFD/EBITDA LTM</t>
  </si>
  <si>
    <t>IFRS 16 Effect on Net Financial Expenses</t>
  </si>
  <si>
    <t>NFD/Equity</t>
  </si>
  <si>
    <t>EBITDA/Net Financial Expenses</t>
  </si>
  <si>
    <t>Operating income</t>
  </si>
  <si>
    <t>Operating costs</t>
  </si>
  <si>
    <t>3Q20</t>
  </si>
  <si>
    <t>EBITDA per Quarter</t>
  </si>
  <si>
    <t>4Q20</t>
  </si>
  <si>
    <t>1Q21</t>
  </si>
  <si>
    <t>2Q21</t>
  </si>
  <si>
    <t>3Q21</t>
  </si>
  <si>
    <t>4Q21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</si>
</sst>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0" fontId="3" fillId="5" borderId="6" xfId="2" applyFont="1" applyFill="1" applyBorder="1" applyAlignment="1">
      <alignment horizontal="center" vertical="center"/>
    </xf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59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N203"/>
  <sheetViews>
    <sheetView showGridLines="0" tabSelected="1" zoomScaleNormal="100" workbookViewId="0">
      <pane xSplit="1" ySplit="7" topLeftCell="AD185" activePane="bottomRight" state="frozen"/>
      <selection pane="topRight" activeCell="B1" sqref="B1"/>
      <selection pane="bottomLeft" activeCell="A3" sqref="A3"/>
      <selection pane="bottomRight" activeCell="AS3" sqref="AS3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0" width="13.42578125" style="1" customWidth="1"/>
    <col min="41" max="16384" width="10.85546875" style="1"/>
  </cols>
  <sheetData>
    <row r="4" spans="1:40">
      <c r="J4"/>
    </row>
    <row r="5" spans="1:40">
      <c r="J5"/>
    </row>
    <row r="6" spans="1:40">
      <c r="A6" s="34" t="s">
        <v>10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</row>
    <row r="7" spans="1:40">
      <c r="A7" s="36"/>
      <c r="B7" s="37" t="s">
        <v>41</v>
      </c>
      <c r="C7" s="37" t="s">
        <v>41</v>
      </c>
      <c r="D7" s="37" t="s">
        <v>41</v>
      </c>
      <c r="E7" s="37" t="s">
        <v>41</v>
      </c>
      <c r="F7" s="37" t="s">
        <v>41</v>
      </c>
      <c r="G7" s="37" t="s">
        <v>41</v>
      </c>
      <c r="H7" s="37" t="s">
        <v>41</v>
      </c>
      <c r="I7" s="37" t="s">
        <v>41</v>
      </c>
      <c r="J7" s="37" t="s">
        <v>41</v>
      </c>
      <c r="K7" s="37" t="s">
        <v>41</v>
      </c>
      <c r="L7" s="37" t="s">
        <v>41</v>
      </c>
      <c r="M7" s="37" t="s">
        <v>41</v>
      </c>
      <c r="N7" s="37" t="s">
        <v>41</v>
      </c>
      <c r="O7" s="37" t="s">
        <v>41</v>
      </c>
      <c r="P7" s="37" t="s">
        <v>41</v>
      </c>
      <c r="Q7" s="37" t="s">
        <v>41</v>
      </c>
      <c r="R7" s="37" t="s">
        <v>41</v>
      </c>
      <c r="S7" s="37" t="s">
        <v>41</v>
      </c>
      <c r="T7" s="37" t="s">
        <v>41</v>
      </c>
      <c r="U7" s="37" t="s">
        <v>41</v>
      </c>
      <c r="V7" s="37" t="s">
        <v>41</v>
      </c>
      <c r="W7" s="37" t="s">
        <v>41</v>
      </c>
      <c r="X7" s="37" t="s">
        <v>41</v>
      </c>
      <c r="Y7" s="37" t="s">
        <v>41</v>
      </c>
      <c r="Z7" s="37" t="s">
        <v>41</v>
      </c>
      <c r="AA7" s="37" t="s">
        <v>41</v>
      </c>
      <c r="AB7" s="37" t="s">
        <v>41</v>
      </c>
      <c r="AC7" s="37" t="s">
        <v>41</v>
      </c>
      <c r="AD7" s="37" t="s">
        <v>41</v>
      </c>
      <c r="AE7" s="37" t="s">
        <v>41</v>
      </c>
      <c r="AF7" s="37" t="s">
        <v>41</v>
      </c>
      <c r="AG7" s="37" t="s">
        <v>41</v>
      </c>
      <c r="AH7" s="37" t="s">
        <v>41</v>
      </c>
      <c r="AI7" s="37" t="s">
        <v>41</v>
      </c>
      <c r="AJ7" s="37" t="s">
        <v>41</v>
      </c>
      <c r="AK7" s="37" t="s">
        <v>41</v>
      </c>
      <c r="AL7" s="37" t="s">
        <v>41</v>
      </c>
      <c r="AM7" s="37" t="s">
        <v>41</v>
      </c>
      <c r="AN7" s="37" t="s">
        <v>41</v>
      </c>
    </row>
    <row r="8" spans="1:40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>
      <c r="A11" s="7" t="s">
        <v>11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</row>
    <row r="12" spans="1:40">
      <c r="A12" s="7" t="s">
        <v>12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</row>
    <row r="13" spans="1:40">
      <c r="A13" s="7" t="s">
        <v>13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</row>
    <row r="14" spans="1:40">
      <c r="A14" s="7" t="s">
        <v>14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</row>
    <row r="15" spans="1:40">
      <c r="A15" s="7" t="s">
        <v>15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</row>
    <row r="16" spans="1:40">
      <c r="A16" s="7" t="s">
        <v>16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</row>
    <row r="17" spans="1:40">
      <c r="A17" s="7" t="s">
        <v>17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</row>
    <row r="18" spans="1:40">
      <c r="A18" s="7" t="s">
        <v>18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</row>
    <row r="19" spans="1:40" ht="40.5">
      <c r="A19" s="9" t="s">
        <v>19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N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</row>
    <row r="20" spans="1:40" ht="27">
      <c r="A20" s="11" t="s">
        <v>20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</row>
    <row r="21" spans="1:40" ht="27" hidden="1">
      <c r="A21" s="11" t="s">
        <v>21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</row>
    <row r="22" spans="1:40" ht="40.5">
      <c r="A22" s="12" t="s">
        <v>22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I22" si="6">+SUM(AH20:AH21)</f>
        <v>0</v>
      </c>
      <c r="AI22" s="10">
        <f t="shared" si="6"/>
        <v>0</v>
      </c>
      <c r="AJ22" s="10">
        <f t="shared" ref="AJ22:AK22" si="7">+SUM(AJ20:AJ21)</f>
        <v>2884</v>
      </c>
      <c r="AK22" s="10">
        <f t="shared" si="7"/>
        <v>2756</v>
      </c>
      <c r="AL22" s="10">
        <f t="shared" ref="AL22:AM22" si="8">+SUM(AL20:AL21)</f>
        <v>2793</v>
      </c>
      <c r="AM22" s="10">
        <f t="shared" si="8"/>
        <v>2721</v>
      </c>
      <c r="AN22" s="10">
        <f t="shared" ref="AN22" si="9">+SUM(AN20:AN21)</f>
        <v>95384</v>
      </c>
    </row>
    <row r="23" spans="1:40">
      <c r="A23" s="9" t="s">
        <v>23</v>
      </c>
      <c r="B23" s="10">
        <f>+B19+B22</f>
        <v>54877</v>
      </c>
      <c r="C23" s="10">
        <f t="shared" ref="C23:Z23" si="10">+C19+C22</f>
        <v>106156</v>
      </c>
      <c r="D23" s="10">
        <f t="shared" si="10"/>
        <v>126349</v>
      </c>
      <c r="E23" s="10">
        <f t="shared" si="10"/>
        <v>126876</v>
      </c>
      <c r="F23" s="10">
        <f t="shared" si="10"/>
        <v>96732</v>
      </c>
      <c r="G23" s="10">
        <f t="shared" si="10"/>
        <v>97667</v>
      </c>
      <c r="H23" s="10">
        <f t="shared" si="10"/>
        <v>180322</v>
      </c>
      <c r="I23" s="10">
        <f t="shared" si="10"/>
        <v>187725</v>
      </c>
      <c r="J23" s="10">
        <f t="shared" si="10"/>
        <v>161122</v>
      </c>
      <c r="K23" s="10">
        <f t="shared" si="10"/>
        <v>138402</v>
      </c>
      <c r="L23" s="10">
        <f t="shared" si="10"/>
        <v>186769</v>
      </c>
      <c r="M23" s="10">
        <f t="shared" si="10"/>
        <v>214830</v>
      </c>
      <c r="N23" s="10">
        <f t="shared" si="10"/>
        <v>118165</v>
      </c>
      <c r="O23" s="10">
        <f t="shared" si="10"/>
        <v>101737</v>
      </c>
      <c r="P23" s="10">
        <f t="shared" si="10"/>
        <v>163173</v>
      </c>
      <c r="Q23" s="10">
        <f t="shared" si="10"/>
        <v>200802</v>
      </c>
      <c r="R23" s="10">
        <f t="shared" si="10"/>
        <v>115279</v>
      </c>
      <c r="S23" s="10">
        <f t="shared" si="10"/>
        <v>128746</v>
      </c>
      <c r="T23" s="10">
        <f t="shared" si="10"/>
        <v>195924</v>
      </c>
      <c r="U23" s="10">
        <f t="shared" si="10"/>
        <v>202893</v>
      </c>
      <c r="V23" s="10">
        <f t="shared" si="10"/>
        <v>114860</v>
      </c>
      <c r="W23" s="10">
        <f t="shared" si="10"/>
        <v>127158</v>
      </c>
      <c r="X23" s="10">
        <f t="shared" si="10"/>
        <v>187507</v>
      </c>
      <c r="Y23" s="10">
        <f t="shared" si="10"/>
        <v>171076</v>
      </c>
      <c r="Z23" s="10">
        <f t="shared" si="10"/>
        <v>278714</v>
      </c>
      <c r="AA23" s="10">
        <f t="shared" ref="AA23:AG23" si="11">+AA19+AA22</f>
        <v>237183</v>
      </c>
      <c r="AB23" s="10">
        <f t="shared" si="11"/>
        <v>295866</v>
      </c>
      <c r="AC23" s="10">
        <f t="shared" si="11"/>
        <v>250115</v>
      </c>
      <c r="AD23" s="10">
        <f t="shared" si="11"/>
        <v>191087</v>
      </c>
      <c r="AE23" s="10">
        <f t="shared" si="11"/>
        <v>279355</v>
      </c>
      <c r="AF23" s="10">
        <f t="shared" si="11"/>
        <v>308107</v>
      </c>
      <c r="AG23" s="10">
        <f t="shared" si="11"/>
        <v>288268</v>
      </c>
      <c r="AH23" s="10">
        <f t="shared" ref="AH23:AI23" si="12">+AH19+AH22</f>
        <v>232718</v>
      </c>
      <c r="AI23" s="10">
        <f t="shared" si="12"/>
        <v>356195</v>
      </c>
      <c r="AJ23" s="10">
        <f t="shared" ref="AJ23:AK23" si="13">+AJ19+AJ22</f>
        <v>369339</v>
      </c>
      <c r="AK23" s="10">
        <f t="shared" si="13"/>
        <v>407425</v>
      </c>
      <c r="AL23" s="10">
        <f t="shared" ref="AL23:AM23" si="14">+AL19+AL22</f>
        <v>325121</v>
      </c>
      <c r="AM23" s="10">
        <f t="shared" si="14"/>
        <v>442384</v>
      </c>
      <c r="AN23" s="10">
        <f t="shared" ref="AN23" si="15">+AN19+AN22</f>
        <v>585574</v>
      </c>
    </row>
    <row r="24" spans="1:40">
      <c r="A24" s="6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>
      <c r="A25" s="12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</row>
    <row r="26" spans="1:40">
      <c r="A26" s="12" t="s">
        <v>26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</row>
    <row r="27" spans="1:40">
      <c r="A27" s="12" t="s">
        <v>27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</row>
    <row r="28" spans="1:40" ht="27">
      <c r="A28" s="12" t="s">
        <v>28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</row>
    <row r="29" spans="1:40">
      <c r="A29" s="12" t="s">
        <v>29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</row>
    <row r="30" spans="1:40">
      <c r="A30" s="12" t="s">
        <v>30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</row>
    <row r="31" spans="1:40">
      <c r="A31" s="12" t="s">
        <v>31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</row>
    <row r="32" spans="1:40">
      <c r="A32" s="12" t="s">
        <v>32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</row>
    <row r="33" spans="1:40">
      <c r="A33" s="12" t="s">
        <v>33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</row>
    <row r="34" spans="1:40">
      <c r="A34" s="12" t="s">
        <v>35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</row>
    <row r="35" spans="1:40">
      <c r="A35" s="12" t="s">
        <v>34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</row>
    <row r="36" spans="1:40">
      <c r="A36" s="9" t="s">
        <v>36</v>
      </c>
      <c r="B36" s="10">
        <f>+SUM(B25:B35)</f>
        <v>121188</v>
      </c>
      <c r="C36" s="10">
        <f t="shared" ref="C36:Z36" si="16">+SUM(C25:C35)</f>
        <v>128004</v>
      </c>
      <c r="D36" s="10">
        <f t="shared" si="16"/>
        <v>139136</v>
      </c>
      <c r="E36" s="10">
        <f t="shared" si="16"/>
        <v>143889</v>
      </c>
      <c r="F36" s="10">
        <f t="shared" si="16"/>
        <v>148809</v>
      </c>
      <c r="G36" s="10">
        <f t="shared" si="16"/>
        <v>219298</v>
      </c>
      <c r="H36" s="10">
        <f t="shared" si="16"/>
        <v>239400</v>
      </c>
      <c r="I36" s="10">
        <f t="shared" si="16"/>
        <v>239760</v>
      </c>
      <c r="J36" s="10">
        <f t="shared" si="16"/>
        <v>249902</v>
      </c>
      <c r="K36" s="10">
        <f t="shared" si="16"/>
        <v>253647</v>
      </c>
      <c r="L36" s="10">
        <f t="shared" si="16"/>
        <v>263699</v>
      </c>
      <c r="M36" s="10">
        <f t="shared" si="16"/>
        <v>280822</v>
      </c>
      <c r="N36" s="10">
        <f t="shared" si="16"/>
        <v>282312</v>
      </c>
      <c r="O36" s="10">
        <f t="shared" si="16"/>
        <v>297646</v>
      </c>
      <c r="P36" s="10">
        <f t="shared" si="16"/>
        <v>307730</v>
      </c>
      <c r="Q36" s="10">
        <f t="shared" si="16"/>
        <v>312542</v>
      </c>
      <c r="R36" s="10">
        <f t="shared" si="16"/>
        <v>341767</v>
      </c>
      <c r="S36" s="10">
        <f t="shared" si="16"/>
        <v>348241</v>
      </c>
      <c r="T36" s="10">
        <f t="shared" si="16"/>
        <v>335921</v>
      </c>
      <c r="U36" s="10">
        <f t="shared" si="16"/>
        <v>354971</v>
      </c>
      <c r="V36" s="10">
        <f t="shared" si="16"/>
        <v>364544</v>
      </c>
      <c r="W36" s="10">
        <f t="shared" si="16"/>
        <v>387899</v>
      </c>
      <c r="X36" s="10">
        <f t="shared" si="16"/>
        <v>385181</v>
      </c>
      <c r="Y36" s="10">
        <f t="shared" si="16"/>
        <v>391791</v>
      </c>
      <c r="Z36" s="10">
        <f t="shared" si="16"/>
        <v>396348</v>
      </c>
      <c r="AA36" s="10">
        <f t="shared" ref="AA36:AG36" si="17">+SUM(AA25:AA35)</f>
        <v>940101</v>
      </c>
      <c r="AB36" s="10">
        <f t="shared" si="17"/>
        <v>951454</v>
      </c>
      <c r="AC36" s="10">
        <f t="shared" si="17"/>
        <v>956208</v>
      </c>
      <c r="AD36" s="10">
        <f t="shared" si="17"/>
        <v>980635</v>
      </c>
      <c r="AE36" s="10">
        <f t="shared" si="17"/>
        <v>1005648</v>
      </c>
      <c r="AF36" s="10">
        <f t="shared" si="17"/>
        <v>1041237</v>
      </c>
      <c r="AG36" s="10">
        <f t="shared" si="17"/>
        <v>1056120</v>
      </c>
      <c r="AH36" s="10">
        <f t="shared" ref="AH36:AI36" si="18">+SUM(AH25:AH35)</f>
        <v>1095804</v>
      </c>
      <c r="AI36" s="10">
        <f t="shared" si="18"/>
        <v>1117362</v>
      </c>
      <c r="AJ36" s="10">
        <f t="shared" ref="AJ36:AK36" si="19">+SUM(AJ25:AJ35)</f>
        <v>1148761</v>
      </c>
      <c r="AK36" s="10">
        <f t="shared" si="19"/>
        <v>1142502</v>
      </c>
      <c r="AL36" s="10">
        <f t="shared" ref="AL36:AM36" si="20">+SUM(AL25:AL35)</f>
        <v>1152237</v>
      </c>
      <c r="AM36" s="10">
        <f t="shared" si="20"/>
        <v>1169232</v>
      </c>
      <c r="AN36" s="10">
        <f t="shared" ref="AN36" si="21">+SUM(AN25:AN35)</f>
        <v>1330664</v>
      </c>
    </row>
    <row r="37" spans="1:40">
      <c r="A37" s="6" t="s">
        <v>37</v>
      </c>
      <c r="B37" s="10">
        <f>+B23+B36</f>
        <v>176065</v>
      </c>
      <c r="C37" s="10">
        <f t="shared" ref="C37:Z37" si="22">+C23+C36</f>
        <v>234160</v>
      </c>
      <c r="D37" s="10">
        <f t="shared" si="22"/>
        <v>265485</v>
      </c>
      <c r="E37" s="10">
        <f t="shared" si="22"/>
        <v>270765</v>
      </c>
      <c r="F37" s="10">
        <f t="shared" si="22"/>
        <v>245541</v>
      </c>
      <c r="G37" s="10">
        <f t="shared" si="22"/>
        <v>316965</v>
      </c>
      <c r="H37" s="10">
        <f t="shared" si="22"/>
        <v>419722</v>
      </c>
      <c r="I37" s="10">
        <f t="shared" si="22"/>
        <v>427485</v>
      </c>
      <c r="J37" s="10">
        <f t="shared" si="22"/>
        <v>411024</v>
      </c>
      <c r="K37" s="10">
        <f t="shared" si="22"/>
        <v>392049</v>
      </c>
      <c r="L37" s="10">
        <f t="shared" si="22"/>
        <v>450468</v>
      </c>
      <c r="M37" s="10">
        <f t="shared" si="22"/>
        <v>495652</v>
      </c>
      <c r="N37" s="10">
        <f t="shared" si="22"/>
        <v>400477</v>
      </c>
      <c r="O37" s="10">
        <f t="shared" si="22"/>
        <v>399383</v>
      </c>
      <c r="P37" s="10">
        <f t="shared" si="22"/>
        <v>470903</v>
      </c>
      <c r="Q37" s="10">
        <f t="shared" si="22"/>
        <v>513344</v>
      </c>
      <c r="R37" s="10">
        <f t="shared" si="22"/>
        <v>457046</v>
      </c>
      <c r="S37" s="10">
        <f t="shared" si="22"/>
        <v>476987</v>
      </c>
      <c r="T37" s="10">
        <f t="shared" si="22"/>
        <v>531845</v>
      </c>
      <c r="U37" s="10">
        <f t="shared" si="22"/>
        <v>557864</v>
      </c>
      <c r="V37" s="10">
        <f t="shared" si="22"/>
        <v>479404</v>
      </c>
      <c r="W37" s="10">
        <f t="shared" si="22"/>
        <v>515057</v>
      </c>
      <c r="X37" s="10">
        <f t="shared" si="22"/>
        <v>572688</v>
      </c>
      <c r="Y37" s="10">
        <f t="shared" si="22"/>
        <v>562867</v>
      </c>
      <c r="Z37" s="10">
        <f t="shared" si="22"/>
        <v>675062</v>
      </c>
      <c r="AA37" s="10">
        <f t="shared" ref="AA37:AG37" si="23">+AA23+AA36</f>
        <v>1177284</v>
      </c>
      <c r="AB37" s="10">
        <f t="shared" si="23"/>
        <v>1247320</v>
      </c>
      <c r="AC37" s="10">
        <f t="shared" si="23"/>
        <v>1206323</v>
      </c>
      <c r="AD37" s="10">
        <f t="shared" si="23"/>
        <v>1171722</v>
      </c>
      <c r="AE37" s="10">
        <f t="shared" si="23"/>
        <v>1285003</v>
      </c>
      <c r="AF37" s="10">
        <f t="shared" si="23"/>
        <v>1349344</v>
      </c>
      <c r="AG37" s="10">
        <f t="shared" si="23"/>
        <v>1344388</v>
      </c>
      <c r="AH37" s="10">
        <f t="shared" ref="AH37:AI37" si="24">+AH23+AH36</f>
        <v>1328522</v>
      </c>
      <c r="AI37" s="10">
        <f t="shared" si="24"/>
        <v>1473557</v>
      </c>
      <c r="AJ37" s="10">
        <f t="shared" ref="AJ37:AK37" si="25">+AJ23+AJ36</f>
        <v>1518100</v>
      </c>
      <c r="AK37" s="10">
        <f t="shared" si="25"/>
        <v>1549927</v>
      </c>
      <c r="AL37" s="10">
        <f t="shared" ref="AL37:AM37" si="26">+AL23+AL36</f>
        <v>1477358</v>
      </c>
      <c r="AM37" s="10">
        <f t="shared" si="26"/>
        <v>1611616</v>
      </c>
      <c r="AN37" s="10">
        <f t="shared" ref="AN37" si="27">+AN23+AN36</f>
        <v>1916238</v>
      </c>
    </row>
    <row r="38" spans="1:40">
      <c r="A38" s="14" t="s">
        <v>38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>
      <c r="A39" s="6" t="s">
        <v>39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>
      <c r="A40" s="9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>
      <c r="A41" s="17" t="s">
        <v>42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</row>
    <row r="42" spans="1:40">
      <c r="A42" s="17" t="s">
        <v>43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</row>
    <row r="43" spans="1:40">
      <c r="A43" s="17" t="s">
        <v>44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</row>
    <row r="44" spans="1:40">
      <c r="A44" s="17" t="s">
        <v>45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</row>
    <row r="45" spans="1:40">
      <c r="A45" s="17" t="s">
        <v>46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</row>
    <row r="46" spans="1:40">
      <c r="A46" s="17" t="s">
        <v>47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</row>
    <row r="47" spans="1:40">
      <c r="A47" s="17" t="s">
        <v>48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</row>
    <row r="48" spans="1:40">
      <c r="A48" s="17" t="s">
        <v>49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</row>
    <row r="49" spans="1:40" ht="40.5">
      <c r="A49" s="18" t="s">
        <v>50</v>
      </c>
      <c r="B49" s="10">
        <f>+SUM(B41:B48)</f>
        <v>70885</v>
      </c>
      <c r="C49" s="10">
        <f t="shared" ref="C49:Z49" si="28">+SUM(C41:C48)</f>
        <v>67947</v>
      </c>
      <c r="D49" s="10">
        <f t="shared" si="28"/>
        <v>93148</v>
      </c>
      <c r="E49" s="10">
        <f t="shared" si="28"/>
        <v>95792</v>
      </c>
      <c r="F49" s="10">
        <f t="shared" si="28"/>
        <v>76976</v>
      </c>
      <c r="G49" s="10">
        <f t="shared" si="28"/>
        <v>95214</v>
      </c>
      <c r="H49" s="10">
        <f t="shared" si="28"/>
        <v>189229</v>
      </c>
      <c r="I49" s="10">
        <f t="shared" si="28"/>
        <v>190678</v>
      </c>
      <c r="J49" s="10">
        <f t="shared" si="28"/>
        <v>129667</v>
      </c>
      <c r="K49" s="10">
        <f t="shared" si="28"/>
        <v>119914</v>
      </c>
      <c r="L49" s="10">
        <f t="shared" si="28"/>
        <v>170879</v>
      </c>
      <c r="M49" s="10">
        <f t="shared" si="28"/>
        <v>201083</v>
      </c>
      <c r="N49" s="10">
        <f t="shared" si="28"/>
        <v>110082</v>
      </c>
      <c r="O49" s="10">
        <f t="shared" si="28"/>
        <v>105540</v>
      </c>
      <c r="P49" s="10">
        <f t="shared" si="28"/>
        <v>153719</v>
      </c>
      <c r="Q49" s="10">
        <f t="shared" si="28"/>
        <v>169288</v>
      </c>
      <c r="R49" s="10">
        <f t="shared" si="28"/>
        <v>113733</v>
      </c>
      <c r="S49" s="10">
        <f t="shared" si="28"/>
        <v>149847</v>
      </c>
      <c r="T49" s="10">
        <f t="shared" si="28"/>
        <v>223615</v>
      </c>
      <c r="U49" s="10">
        <f t="shared" si="28"/>
        <v>204043</v>
      </c>
      <c r="V49" s="10">
        <f t="shared" si="28"/>
        <v>123527</v>
      </c>
      <c r="W49" s="10">
        <f t="shared" si="28"/>
        <v>132857</v>
      </c>
      <c r="X49" s="10">
        <f t="shared" si="28"/>
        <v>210546</v>
      </c>
      <c r="Y49" s="10">
        <f t="shared" si="28"/>
        <v>161608</v>
      </c>
      <c r="Z49" s="10">
        <f t="shared" si="28"/>
        <v>125361</v>
      </c>
      <c r="AA49" s="10">
        <f t="shared" ref="AA49:AG49" si="29">+SUM(AA41:AA48)</f>
        <v>197097</v>
      </c>
      <c r="AB49" s="10">
        <f t="shared" si="29"/>
        <v>274418</v>
      </c>
      <c r="AC49" s="10">
        <f t="shared" si="29"/>
        <v>248692</v>
      </c>
      <c r="AD49" s="10">
        <f t="shared" si="29"/>
        <v>154502</v>
      </c>
      <c r="AE49" s="10">
        <f t="shared" si="29"/>
        <v>193103</v>
      </c>
      <c r="AF49" s="10">
        <f t="shared" si="29"/>
        <v>274880</v>
      </c>
      <c r="AG49" s="10">
        <f t="shared" si="29"/>
        <v>259827</v>
      </c>
      <c r="AH49" s="10">
        <f t="shared" ref="AH49:AN49" si="30">+SUM(AH41:AH48)</f>
        <v>228794</v>
      </c>
      <c r="AI49" s="10">
        <f t="shared" si="30"/>
        <v>207652</v>
      </c>
      <c r="AJ49" s="10">
        <f t="shared" si="30"/>
        <v>241914</v>
      </c>
      <c r="AK49" s="10">
        <f t="shared" si="30"/>
        <v>250672</v>
      </c>
      <c r="AL49" s="10">
        <f t="shared" si="30"/>
        <v>170786</v>
      </c>
      <c r="AM49" s="10">
        <f t="shared" si="30"/>
        <v>285056</v>
      </c>
      <c r="AN49" s="10">
        <f t="shared" si="30"/>
        <v>402253</v>
      </c>
    </row>
    <row r="50" spans="1:40" ht="27">
      <c r="A50" s="19" t="s">
        <v>51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</row>
    <row r="51" spans="1:40">
      <c r="A51" s="20" t="s">
        <v>52</v>
      </c>
      <c r="B51" s="10">
        <f>+B49+B50</f>
        <v>70885</v>
      </c>
      <c r="C51" s="10">
        <f t="shared" ref="C51:Z51" si="31">+C49+C50</f>
        <v>67947</v>
      </c>
      <c r="D51" s="10">
        <f t="shared" si="31"/>
        <v>93148</v>
      </c>
      <c r="E51" s="10">
        <f t="shared" si="31"/>
        <v>95792</v>
      </c>
      <c r="F51" s="10">
        <f t="shared" si="31"/>
        <v>76976</v>
      </c>
      <c r="G51" s="10">
        <f t="shared" si="31"/>
        <v>95214</v>
      </c>
      <c r="H51" s="10">
        <f t="shared" si="31"/>
        <v>189229</v>
      </c>
      <c r="I51" s="10">
        <f t="shared" si="31"/>
        <v>190678</v>
      </c>
      <c r="J51" s="10">
        <f t="shared" si="31"/>
        <v>129667</v>
      </c>
      <c r="K51" s="10">
        <f t="shared" si="31"/>
        <v>119914</v>
      </c>
      <c r="L51" s="10">
        <f t="shared" si="31"/>
        <v>170879</v>
      </c>
      <c r="M51" s="10">
        <f t="shared" si="31"/>
        <v>201083</v>
      </c>
      <c r="N51" s="10">
        <f t="shared" si="31"/>
        <v>110082</v>
      </c>
      <c r="O51" s="10">
        <f t="shared" si="31"/>
        <v>105540</v>
      </c>
      <c r="P51" s="10">
        <f t="shared" si="31"/>
        <v>153719</v>
      </c>
      <c r="Q51" s="10">
        <f t="shared" si="31"/>
        <v>169288</v>
      </c>
      <c r="R51" s="10">
        <f t="shared" si="31"/>
        <v>113733</v>
      </c>
      <c r="S51" s="10">
        <f t="shared" si="31"/>
        <v>149847</v>
      </c>
      <c r="T51" s="10">
        <f t="shared" si="31"/>
        <v>223615</v>
      </c>
      <c r="U51" s="10">
        <f t="shared" si="31"/>
        <v>204043</v>
      </c>
      <c r="V51" s="10">
        <f t="shared" si="31"/>
        <v>123527</v>
      </c>
      <c r="W51" s="10">
        <f t="shared" si="31"/>
        <v>132857</v>
      </c>
      <c r="X51" s="10">
        <f t="shared" si="31"/>
        <v>210546</v>
      </c>
      <c r="Y51" s="10">
        <f t="shared" si="31"/>
        <v>161608</v>
      </c>
      <c r="Z51" s="10">
        <f t="shared" si="31"/>
        <v>125361</v>
      </c>
      <c r="AA51" s="10">
        <f t="shared" ref="AA51:AG51" si="32">+AA49+AA50</f>
        <v>197097</v>
      </c>
      <c r="AB51" s="10">
        <f t="shared" si="32"/>
        <v>274418</v>
      </c>
      <c r="AC51" s="10">
        <f t="shared" si="32"/>
        <v>248692</v>
      </c>
      <c r="AD51" s="10">
        <f t="shared" si="32"/>
        <v>154502</v>
      </c>
      <c r="AE51" s="10">
        <f t="shared" si="32"/>
        <v>193103</v>
      </c>
      <c r="AF51" s="10">
        <f t="shared" si="32"/>
        <v>274880</v>
      </c>
      <c r="AG51" s="10">
        <f t="shared" si="32"/>
        <v>259827</v>
      </c>
      <c r="AH51" s="10">
        <f t="shared" ref="AH51:AN51" si="33">+AH49+AH50</f>
        <v>228794</v>
      </c>
      <c r="AI51" s="10">
        <f t="shared" si="33"/>
        <v>207652</v>
      </c>
      <c r="AJ51" s="10">
        <f t="shared" si="33"/>
        <v>241914</v>
      </c>
      <c r="AK51" s="10">
        <f t="shared" si="33"/>
        <v>250672</v>
      </c>
      <c r="AL51" s="10">
        <f t="shared" si="33"/>
        <v>170786</v>
      </c>
      <c r="AM51" s="10">
        <f t="shared" si="33"/>
        <v>285056</v>
      </c>
      <c r="AN51" s="10">
        <f t="shared" si="33"/>
        <v>438663</v>
      </c>
    </row>
    <row r="52" spans="1:40">
      <c r="A52" s="9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>
      <c r="A53" s="17" t="s">
        <v>54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</row>
    <row r="54" spans="1:40">
      <c r="A54" s="17" t="s">
        <v>55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</row>
    <row r="55" spans="1:40">
      <c r="A55" s="17" t="s">
        <v>56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</row>
    <row r="56" spans="1:40">
      <c r="A56" s="17" t="s">
        <v>57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</row>
    <row r="57" spans="1:40">
      <c r="A57" s="17" t="s">
        <v>58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</row>
    <row r="58" spans="1:40">
      <c r="A58" s="17" t="s">
        <v>59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</row>
    <row r="59" spans="1:40" hidden="1">
      <c r="A59" s="17" t="s">
        <v>60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</row>
    <row r="60" spans="1:40">
      <c r="A60" s="17" t="s">
        <v>61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</row>
    <row r="61" spans="1:40">
      <c r="A61" s="20" t="s">
        <v>62</v>
      </c>
      <c r="B61" s="10">
        <f>+SUM(B53:B60)</f>
        <v>48694</v>
      </c>
      <c r="C61" s="10">
        <f t="shared" ref="C61:Z61" si="34">+SUM(C53:C60)</f>
        <v>46012</v>
      </c>
      <c r="D61" s="10">
        <f t="shared" si="34"/>
        <v>46736</v>
      </c>
      <c r="E61" s="10">
        <f t="shared" si="34"/>
        <v>46043</v>
      </c>
      <c r="F61" s="10">
        <f t="shared" si="34"/>
        <v>36172</v>
      </c>
      <c r="G61" s="10">
        <f t="shared" si="34"/>
        <v>40375</v>
      </c>
      <c r="H61" s="10">
        <f t="shared" si="34"/>
        <v>42819</v>
      </c>
      <c r="I61" s="10">
        <f t="shared" si="34"/>
        <v>42203</v>
      </c>
      <c r="J61" s="10">
        <f t="shared" si="34"/>
        <v>83723</v>
      </c>
      <c r="K61" s="10">
        <f t="shared" si="34"/>
        <v>81528</v>
      </c>
      <c r="L61" s="10">
        <f t="shared" si="34"/>
        <v>83744</v>
      </c>
      <c r="M61" s="10">
        <f t="shared" si="34"/>
        <v>97189</v>
      </c>
      <c r="N61" s="10">
        <f t="shared" si="34"/>
        <v>91848</v>
      </c>
      <c r="O61" s="10">
        <f t="shared" si="34"/>
        <v>96667</v>
      </c>
      <c r="P61" s="10">
        <f t="shared" si="34"/>
        <v>112117</v>
      </c>
      <c r="Q61" s="10">
        <f t="shared" si="34"/>
        <v>119657</v>
      </c>
      <c r="R61" s="10">
        <f t="shared" si="34"/>
        <v>106713</v>
      </c>
      <c r="S61" s="10">
        <f t="shared" si="34"/>
        <v>91438</v>
      </c>
      <c r="T61" s="10">
        <f t="shared" si="34"/>
        <v>92134</v>
      </c>
      <c r="U61" s="10">
        <f t="shared" si="34"/>
        <v>114021</v>
      </c>
      <c r="V61" s="10">
        <f t="shared" si="34"/>
        <v>106197</v>
      </c>
      <c r="W61" s="10">
        <f t="shared" si="34"/>
        <v>125480</v>
      </c>
      <c r="X61" s="10">
        <f t="shared" si="34"/>
        <v>118567</v>
      </c>
      <c r="Y61" s="10">
        <f t="shared" si="34"/>
        <v>146916</v>
      </c>
      <c r="Z61" s="10">
        <f t="shared" si="34"/>
        <v>302160</v>
      </c>
      <c r="AA61" s="10">
        <f t="shared" ref="AA61:AG61" si="35">+SUM(AA53:AA60)</f>
        <v>448908</v>
      </c>
      <c r="AB61" s="10">
        <f t="shared" si="35"/>
        <v>453477</v>
      </c>
      <c r="AC61" s="10">
        <f t="shared" si="35"/>
        <v>440689</v>
      </c>
      <c r="AD61" s="10">
        <f t="shared" si="35"/>
        <v>512115</v>
      </c>
      <c r="AE61" s="10">
        <f t="shared" si="35"/>
        <v>431717</v>
      </c>
      <c r="AF61" s="10">
        <f t="shared" si="35"/>
        <v>416348</v>
      </c>
      <c r="AG61" s="10">
        <f t="shared" si="35"/>
        <v>434012</v>
      </c>
      <c r="AH61" s="10">
        <f t="shared" ref="AH61:AI61" si="36">+SUM(AH53:AH60)</f>
        <v>442107</v>
      </c>
      <c r="AI61" s="10">
        <f t="shared" si="36"/>
        <v>541065</v>
      </c>
      <c r="AJ61" s="10">
        <f t="shared" ref="AJ61:AK61" si="37">+SUM(AJ53:AJ60)</f>
        <v>548725</v>
      </c>
      <c r="AK61" s="10">
        <f t="shared" si="37"/>
        <v>546207</v>
      </c>
      <c r="AL61" s="10">
        <f t="shared" ref="AL61:AM61" si="38">+SUM(AL53:AL60)</f>
        <v>561040</v>
      </c>
      <c r="AM61" s="10">
        <f t="shared" si="38"/>
        <v>565770</v>
      </c>
      <c r="AN61" s="10">
        <f t="shared" ref="AN61" si="39">+SUM(AN53:AN60)</f>
        <v>782392</v>
      </c>
    </row>
    <row r="62" spans="1:40">
      <c r="A62" s="9" t="s">
        <v>63</v>
      </c>
      <c r="B62" s="10">
        <f>+B51+B61</f>
        <v>119579</v>
      </c>
      <c r="C62" s="10">
        <f t="shared" ref="C62:Z62" si="40">+C51+C61</f>
        <v>113959</v>
      </c>
      <c r="D62" s="10">
        <f t="shared" si="40"/>
        <v>139884</v>
      </c>
      <c r="E62" s="10">
        <f t="shared" si="40"/>
        <v>141835</v>
      </c>
      <c r="F62" s="10">
        <f t="shared" si="40"/>
        <v>113148</v>
      </c>
      <c r="G62" s="10">
        <f t="shared" si="40"/>
        <v>135589</v>
      </c>
      <c r="H62" s="10">
        <f t="shared" si="40"/>
        <v>232048</v>
      </c>
      <c r="I62" s="10">
        <f t="shared" si="40"/>
        <v>232881</v>
      </c>
      <c r="J62" s="10">
        <f t="shared" si="40"/>
        <v>213390</v>
      </c>
      <c r="K62" s="10">
        <f t="shared" si="40"/>
        <v>201442</v>
      </c>
      <c r="L62" s="10">
        <f t="shared" si="40"/>
        <v>254623</v>
      </c>
      <c r="M62" s="10">
        <f t="shared" si="40"/>
        <v>298272</v>
      </c>
      <c r="N62" s="10">
        <f t="shared" si="40"/>
        <v>201930</v>
      </c>
      <c r="O62" s="10">
        <f t="shared" si="40"/>
        <v>202207</v>
      </c>
      <c r="P62" s="10">
        <f t="shared" si="40"/>
        <v>265836</v>
      </c>
      <c r="Q62" s="10">
        <f t="shared" si="40"/>
        <v>288945</v>
      </c>
      <c r="R62" s="10">
        <f t="shared" si="40"/>
        <v>220446</v>
      </c>
      <c r="S62" s="10">
        <f t="shared" si="40"/>
        <v>241285</v>
      </c>
      <c r="T62" s="10">
        <f t="shared" si="40"/>
        <v>315749</v>
      </c>
      <c r="U62" s="10">
        <f t="shared" si="40"/>
        <v>318064</v>
      </c>
      <c r="V62" s="10">
        <f t="shared" si="40"/>
        <v>229724</v>
      </c>
      <c r="W62" s="10">
        <f t="shared" si="40"/>
        <v>258337</v>
      </c>
      <c r="X62" s="10">
        <f t="shared" si="40"/>
        <v>329113</v>
      </c>
      <c r="Y62" s="10">
        <f t="shared" si="40"/>
        <v>308524</v>
      </c>
      <c r="Z62" s="10">
        <f t="shared" si="40"/>
        <v>427521</v>
      </c>
      <c r="AA62" s="10">
        <f t="shared" ref="AA62:AG62" si="41">+AA51+AA61</f>
        <v>646005</v>
      </c>
      <c r="AB62" s="10">
        <f t="shared" si="41"/>
        <v>727895</v>
      </c>
      <c r="AC62" s="10">
        <f t="shared" si="41"/>
        <v>689381</v>
      </c>
      <c r="AD62" s="10">
        <f t="shared" si="41"/>
        <v>666617</v>
      </c>
      <c r="AE62" s="10">
        <f t="shared" si="41"/>
        <v>624820</v>
      </c>
      <c r="AF62" s="10">
        <f t="shared" si="41"/>
        <v>691228</v>
      </c>
      <c r="AG62" s="10">
        <f t="shared" si="41"/>
        <v>693839</v>
      </c>
      <c r="AH62" s="10">
        <f t="shared" ref="AH62:AI62" si="42">+AH51+AH61</f>
        <v>670901</v>
      </c>
      <c r="AI62" s="10">
        <f t="shared" si="42"/>
        <v>748717</v>
      </c>
      <c r="AJ62" s="10">
        <f t="shared" ref="AJ62:AK62" si="43">+AJ51+AJ61</f>
        <v>790639</v>
      </c>
      <c r="AK62" s="10">
        <f t="shared" si="43"/>
        <v>796879</v>
      </c>
      <c r="AL62" s="10">
        <f t="shared" ref="AL62:AM62" si="44">+AL51+AL61</f>
        <v>731826</v>
      </c>
      <c r="AM62" s="10">
        <f t="shared" si="44"/>
        <v>850826</v>
      </c>
      <c r="AN62" s="10">
        <f t="shared" ref="AN62" si="45">+AN51+AN61</f>
        <v>1221055</v>
      </c>
    </row>
    <row r="63" spans="1:40">
      <c r="A63" s="6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>
      <c r="A64" s="12" t="s">
        <v>65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</row>
    <row r="65" spans="1:40">
      <c r="A65" s="12" t="s">
        <v>66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</row>
    <row r="66" spans="1:40">
      <c r="A66" s="12" t="s">
        <v>67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</row>
    <row r="67" spans="1:40">
      <c r="A67" s="12" t="s">
        <v>68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</row>
    <row r="68" spans="1:40" hidden="1">
      <c r="A68" s="12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</row>
    <row r="69" spans="1:40">
      <c r="A69" s="12" t="s">
        <v>70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</row>
    <row r="70" spans="1:40" ht="27">
      <c r="A70" s="9" t="s">
        <v>71</v>
      </c>
      <c r="B70" s="10">
        <f>+SUM(B64:B69)</f>
        <v>38727</v>
      </c>
      <c r="C70" s="10">
        <f t="shared" ref="C70:Z70" si="46">+SUM(C64:C69)</f>
        <v>102733</v>
      </c>
      <c r="D70" s="10">
        <f t="shared" si="46"/>
        <v>107223</v>
      </c>
      <c r="E70" s="10">
        <f t="shared" si="46"/>
        <v>111130</v>
      </c>
      <c r="F70" s="10">
        <f t="shared" si="46"/>
        <v>110823</v>
      </c>
      <c r="G70" s="10">
        <f t="shared" si="46"/>
        <v>159780</v>
      </c>
      <c r="H70" s="10">
        <f t="shared" si="46"/>
        <v>163929</v>
      </c>
      <c r="I70" s="10">
        <f t="shared" si="46"/>
        <v>169875</v>
      </c>
      <c r="J70" s="10">
        <f t="shared" si="46"/>
        <v>170238</v>
      </c>
      <c r="K70" s="10">
        <f t="shared" si="46"/>
        <v>164674</v>
      </c>
      <c r="L70" s="10">
        <f t="shared" si="46"/>
        <v>168911</v>
      </c>
      <c r="M70" s="10">
        <f t="shared" si="46"/>
        <v>172087</v>
      </c>
      <c r="N70" s="10">
        <f t="shared" si="46"/>
        <v>171137</v>
      </c>
      <c r="O70" s="10">
        <f t="shared" si="46"/>
        <v>168306</v>
      </c>
      <c r="P70" s="10">
        <f t="shared" si="46"/>
        <v>174854</v>
      </c>
      <c r="Q70" s="10">
        <f t="shared" si="46"/>
        <v>191693</v>
      </c>
      <c r="R70" s="10">
        <f t="shared" si="46"/>
        <v>202415</v>
      </c>
      <c r="S70" s="10">
        <f t="shared" si="46"/>
        <v>202472</v>
      </c>
      <c r="T70" s="10">
        <f t="shared" si="46"/>
        <v>186448</v>
      </c>
      <c r="U70" s="10">
        <f t="shared" si="46"/>
        <v>208577</v>
      </c>
      <c r="V70" s="10">
        <f t="shared" si="46"/>
        <v>217698</v>
      </c>
      <c r="W70" s="10">
        <f t="shared" si="46"/>
        <v>224433</v>
      </c>
      <c r="X70" s="10">
        <f t="shared" si="46"/>
        <v>206817</v>
      </c>
      <c r="Y70" s="10">
        <f t="shared" si="46"/>
        <v>217726</v>
      </c>
      <c r="Z70" s="10">
        <f t="shared" si="46"/>
        <v>204666</v>
      </c>
      <c r="AA70" s="10">
        <f t="shared" ref="AA70:AG70" si="47">+SUM(AA64:AA69)</f>
        <v>482384</v>
      </c>
      <c r="AB70" s="10">
        <f t="shared" si="47"/>
        <v>466682</v>
      </c>
      <c r="AC70" s="10">
        <f t="shared" si="47"/>
        <v>461181</v>
      </c>
      <c r="AD70" s="10">
        <f t="shared" si="47"/>
        <v>450839</v>
      </c>
      <c r="AE70" s="10">
        <f t="shared" si="47"/>
        <v>601479</v>
      </c>
      <c r="AF70" s="10">
        <f t="shared" si="47"/>
        <v>594723</v>
      </c>
      <c r="AG70" s="10">
        <f t="shared" si="47"/>
        <v>583585</v>
      </c>
      <c r="AH70" s="10">
        <f t="shared" ref="AH70:AN70" si="48">+SUM(AH64:AH69)</f>
        <v>587281</v>
      </c>
      <c r="AI70" s="10">
        <f t="shared" si="48"/>
        <v>628856</v>
      </c>
      <c r="AJ70" s="10">
        <f t="shared" si="48"/>
        <v>628135</v>
      </c>
      <c r="AK70" s="10">
        <f t="shared" si="48"/>
        <v>644974</v>
      </c>
      <c r="AL70" s="10">
        <f t="shared" si="48"/>
        <v>635042</v>
      </c>
      <c r="AM70" s="10">
        <f t="shared" si="48"/>
        <v>642746</v>
      </c>
      <c r="AN70" s="10">
        <f t="shared" si="48"/>
        <v>599446</v>
      </c>
    </row>
    <row r="71" spans="1:40">
      <c r="A71" s="12" t="s">
        <v>72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</row>
    <row r="72" spans="1:40">
      <c r="A72" s="9" t="s">
        <v>73</v>
      </c>
      <c r="B72" s="10">
        <f t="shared" ref="B72:AD72" si="49">B71+B70</f>
        <v>56486</v>
      </c>
      <c r="C72" s="10">
        <f t="shared" si="49"/>
        <v>120201</v>
      </c>
      <c r="D72" s="10">
        <f t="shared" si="49"/>
        <v>125601</v>
      </c>
      <c r="E72" s="10">
        <f t="shared" si="49"/>
        <v>128928</v>
      </c>
      <c r="F72" s="10">
        <f t="shared" si="49"/>
        <v>132393</v>
      </c>
      <c r="G72" s="10">
        <f t="shared" si="49"/>
        <v>181376</v>
      </c>
      <c r="H72" s="10">
        <f t="shared" si="49"/>
        <v>187674</v>
      </c>
      <c r="I72" s="10">
        <f t="shared" si="49"/>
        <v>194604</v>
      </c>
      <c r="J72" s="10">
        <f t="shared" si="49"/>
        <v>197634</v>
      </c>
      <c r="K72" s="10">
        <f t="shared" si="49"/>
        <v>190608</v>
      </c>
      <c r="L72" s="10">
        <f t="shared" si="49"/>
        <v>195845</v>
      </c>
      <c r="M72" s="10">
        <f t="shared" si="49"/>
        <v>197380</v>
      </c>
      <c r="N72" s="10">
        <f t="shared" si="49"/>
        <v>198547</v>
      </c>
      <c r="O72" s="10">
        <f t="shared" si="49"/>
        <v>194106</v>
      </c>
      <c r="P72" s="10">
        <f t="shared" si="49"/>
        <v>205067</v>
      </c>
      <c r="Q72" s="10">
        <f t="shared" si="49"/>
        <v>224399</v>
      </c>
      <c r="R72" s="10">
        <f t="shared" si="49"/>
        <v>236600</v>
      </c>
      <c r="S72" s="10">
        <f t="shared" si="49"/>
        <v>235702</v>
      </c>
      <c r="T72" s="10">
        <f t="shared" si="49"/>
        <v>216096</v>
      </c>
      <c r="U72" s="10">
        <f t="shared" si="49"/>
        <v>239800</v>
      </c>
      <c r="V72" s="10">
        <f t="shared" si="49"/>
        <v>249680</v>
      </c>
      <c r="W72" s="10">
        <f t="shared" si="49"/>
        <v>256720</v>
      </c>
      <c r="X72" s="10">
        <f t="shared" si="49"/>
        <v>243575</v>
      </c>
      <c r="Y72" s="10">
        <f t="shared" si="49"/>
        <v>254343</v>
      </c>
      <c r="Z72" s="10">
        <f t="shared" si="49"/>
        <v>247541</v>
      </c>
      <c r="AA72" s="10">
        <f t="shared" si="49"/>
        <v>531279</v>
      </c>
      <c r="AB72" s="10">
        <f t="shared" si="49"/>
        <v>519425</v>
      </c>
      <c r="AC72" s="10">
        <f t="shared" si="49"/>
        <v>516942</v>
      </c>
      <c r="AD72" s="10">
        <f t="shared" si="49"/>
        <v>505105</v>
      </c>
      <c r="AE72" s="10">
        <f t="shared" ref="AE72:AF72" si="50">AE71+AE70</f>
        <v>660183</v>
      </c>
      <c r="AF72" s="10">
        <f t="shared" si="50"/>
        <v>658116</v>
      </c>
      <c r="AG72" s="10">
        <f t="shared" ref="AG72:AH72" si="51">AG71+AG70</f>
        <v>650549</v>
      </c>
      <c r="AH72" s="10">
        <f t="shared" si="51"/>
        <v>657621</v>
      </c>
      <c r="AI72" s="10">
        <f t="shared" ref="AI72:AJ72" si="52">AI71+AI70</f>
        <v>724840</v>
      </c>
      <c r="AJ72" s="10">
        <f t="shared" si="52"/>
        <v>727461</v>
      </c>
      <c r="AK72" s="10">
        <f t="shared" ref="AK72:AL72" si="53">AK71+AK70</f>
        <v>753048</v>
      </c>
      <c r="AL72" s="10">
        <f t="shared" si="53"/>
        <v>745532</v>
      </c>
      <c r="AM72" s="10">
        <f t="shared" ref="AM72:AN72" si="54">AM71+AM70</f>
        <v>760790</v>
      </c>
      <c r="AN72" s="10">
        <f t="shared" si="54"/>
        <v>695183</v>
      </c>
    </row>
    <row r="73" spans="1:40">
      <c r="A73" s="21" t="s">
        <v>74</v>
      </c>
      <c r="B73" s="10">
        <f t="shared" ref="B73:AD73" si="55">+B62+B70+B71</f>
        <v>176065</v>
      </c>
      <c r="C73" s="10">
        <f t="shared" si="55"/>
        <v>234160</v>
      </c>
      <c r="D73" s="10">
        <f t="shared" si="55"/>
        <v>265485</v>
      </c>
      <c r="E73" s="10">
        <f t="shared" si="55"/>
        <v>270763</v>
      </c>
      <c r="F73" s="10">
        <f t="shared" si="55"/>
        <v>245541</v>
      </c>
      <c r="G73" s="10">
        <f t="shared" si="55"/>
        <v>316965</v>
      </c>
      <c r="H73" s="10">
        <f t="shared" si="55"/>
        <v>419722</v>
      </c>
      <c r="I73" s="10">
        <f t="shared" si="55"/>
        <v>427485</v>
      </c>
      <c r="J73" s="10">
        <f t="shared" si="55"/>
        <v>411024</v>
      </c>
      <c r="K73" s="10">
        <f t="shared" si="55"/>
        <v>392050</v>
      </c>
      <c r="L73" s="10">
        <f t="shared" si="55"/>
        <v>450468</v>
      </c>
      <c r="M73" s="10">
        <f t="shared" si="55"/>
        <v>495652</v>
      </c>
      <c r="N73" s="10">
        <f t="shared" si="55"/>
        <v>400477</v>
      </c>
      <c r="O73" s="10">
        <f t="shared" si="55"/>
        <v>396313</v>
      </c>
      <c r="P73" s="10">
        <f t="shared" si="55"/>
        <v>470903</v>
      </c>
      <c r="Q73" s="10">
        <f t="shared" si="55"/>
        <v>513344</v>
      </c>
      <c r="R73" s="10">
        <f t="shared" si="55"/>
        <v>457046</v>
      </c>
      <c r="S73" s="10">
        <f t="shared" si="55"/>
        <v>476987</v>
      </c>
      <c r="T73" s="10">
        <f t="shared" si="55"/>
        <v>531845</v>
      </c>
      <c r="U73" s="10">
        <f t="shared" si="55"/>
        <v>557864</v>
      </c>
      <c r="V73" s="10">
        <f t="shared" si="55"/>
        <v>479404</v>
      </c>
      <c r="W73" s="10">
        <f t="shared" si="55"/>
        <v>515057</v>
      </c>
      <c r="X73" s="10">
        <f t="shared" si="55"/>
        <v>572688</v>
      </c>
      <c r="Y73" s="10">
        <f t="shared" si="55"/>
        <v>562867</v>
      </c>
      <c r="Z73" s="10">
        <f t="shared" si="55"/>
        <v>675062</v>
      </c>
      <c r="AA73" s="10">
        <f t="shared" si="55"/>
        <v>1177284</v>
      </c>
      <c r="AB73" s="10">
        <f t="shared" si="55"/>
        <v>1247320</v>
      </c>
      <c r="AC73" s="10">
        <f t="shared" si="55"/>
        <v>1206323</v>
      </c>
      <c r="AD73" s="10">
        <f t="shared" si="55"/>
        <v>1171722</v>
      </c>
      <c r="AE73" s="10">
        <f t="shared" ref="AE73:AF73" si="56">+AE62+AE70+AE71</f>
        <v>1285003</v>
      </c>
      <c r="AF73" s="10">
        <f t="shared" si="56"/>
        <v>1349344</v>
      </c>
      <c r="AG73" s="10">
        <f t="shared" ref="AG73:AH73" si="57">+AG62+AG70+AG71</f>
        <v>1344388</v>
      </c>
      <c r="AH73" s="10">
        <f t="shared" si="57"/>
        <v>1328522</v>
      </c>
      <c r="AI73" s="10">
        <f t="shared" ref="AI73:AJ73" si="58">+AI62+AI70+AI71</f>
        <v>1473557</v>
      </c>
      <c r="AJ73" s="10">
        <f t="shared" si="58"/>
        <v>1518100</v>
      </c>
      <c r="AK73" s="10">
        <f t="shared" ref="AK73:AL73" si="59">+AK62+AK70+AK71</f>
        <v>1549927</v>
      </c>
      <c r="AL73" s="10">
        <f t="shared" si="59"/>
        <v>1477358</v>
      </c>
      <c r="AM73" s="10">
        <f t="shared" ref="AM73:AN73" si="60">+AM62+AM70+AM71</f>
        <v>1611616</v>
      </c>
      <c r="AN73" s="10">
        <f t="shared" si="60"/>
        <v>1916238</v>
      </c>
    </row>
    <row r="74" spans="1:40">
      <c r="A74" s="22"/>
      <c r="B74" s="22"/>
    </row>
    <row r="75" spans="1:40">
      <c r="A75" s="22"/>
      <c r="B75" s="22"/>
    </row>
    <row r="76" spans="1:40">
      <c r="A76" s="40" t="s">
        <v>75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</row>
    <row r="77" spans="1:40">
      <c r="A77" s="41"/>
      <c r="B77" s="38">
        <f t="shared" ref="B77:Z77" si="61">+B6</f>
        <v>41090</v>
      </c>
      <c r="C77" s="38">
        <f t="shared" si="61"/>
        <v>41182</v>
      </c>
      <c r="D77" s="38">
        <f t="shared" si="61"/>
        <v>41274</v>
      </c>
      <c r="E77" s="38">
        <f t="shared" si="61"/>
        <v>41364</v>
      </c>
      <c r="F77" s="38">
        <f t="shared" si="61"/>
        <v>41455</v>
      </c>
      <c r="G77" s="38">
        <f t="shared" si="61"/>
        <v>41547</v>
      </c>
      <c r="H77" s="38">
        <f t="shared" si="61"/>
        <v>41639</v>
      </c>
      <c r="I77" s="38">
        <f t="shared" si="61"/>
        <v>41729</v>
      </c>
      <c r="J77" s="38">
        <f t="shared" si="61"/>
        <v>41820</v>
      </c>
      <c r="K77" s="38">
        <f t="shared" si="61"/>
        <v>41912</v>
      </c>
      <c r="L77" s="38">
        <f t="shared" si="61"/>
        <v>42004</v>
      </c>
      <c r="M77" s="38">
        <f t="shared" si="61"/>
        <v>42094</v>
      </c>
      <c r="N77" s="38">
        <f t="shared" si="61"/>
        <v>42185</v>
      </c>
      <c r="O77" s="38">
        <f t="shared" si="61"/>
        <v>42277</v>
      </c>
      <c r="P77" s="38">
        <f t="shared" si="61"/>
        <v>42369</v>
      </c>
      <c r="Q77" s="38">
        <f t="shared" si="61"/>
        <v>42460</v>
      </c>
      <c r="R77" s="38">
        <f t="shared" si="61"/>
        <v>42551</v>
      </c>
      <c r="S77" s="38">
        <f t="shared" si="61"/>
        <v>42643</v>
      </c>
      <c r="T77" s="38">
        <f t="shared" si="61"/>
        <v>42735</v>
      </c>
      <c r="U77" s="38">
        <f t="shared" si="61"/>
        <v>42825</v>
      </c>
      <c r="V77" s="38">
        <f t="shared" si="61"/>
        <v>42916</v>
      </c>
      <c r="W77" s="38">
        <f t="shared" si="61"/>
        <v>43008</v>
      </c>
      <c r="X77" s="38">
        <f t="shared" si="61"/>
        <v>43100</v>
      </c>
      <c r="Y77" s="38">
        <f t="shared" si="61"/>
        <v>43190</v>
      </c>
      <c r="Z77" s="38">
        <f t="shared" si="61"/>
        <v>43281</v>
      </c>
      <c r="AA77" s="38">
        <f t="shared" ref="AA77:AF77" si="62">+AA6</f>
        <v>43373</v>
      </c>
      <c r="AB77" s="38">
        <f t="shared" si="62"/>
        <v>43465</v>
      </c>
      <c r="AC77" s="38">
        <f t="shared" si="62"/>
        <v>43555</v>
      </c>
      <c r="AD77" s="38">
        <f t="shared" si="62"/>
        <v>43646</v>
      </c>
      <c r="AE77" s="38">
        <f t="shared" si="62"/>
        <v>43738</v>
      </c>
      <c r="AF77" s="38">
        <f t="shared" si="62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v>44286</v>
      </c>
      <c r="AL77" s="38">
        <v>44377</v>
      </c>
      <c r="AM77" s="38">
        <v>44469</v>
      </c>
      <c r="AN77" s="38">
        <v>44561</v>
      </c>
    </row>
    <row r="78" spans="1:40" ht="17.25">
      <c r="A78" s="42"/>
      <c r="B78" s="37" t="s">
        <v>41</v>
      </c>
      <c r="C78" s="37" t="s">
        <v>41</v>
      </c>
      <c r="D78" s="37" t="s">
        <v>41</v>
      </c>
      <c r="E78" s="37" t="s">
        <v>41</v>
      </c>
      <c r="F78" s="37" t="s">
        <v>41</v>
      </c>
      <c r="G78" s="37" t="s">
        <v>41</v>
      </c>
      <c r="H78" s="37" t="s">
        <v>41</v>
      </c>
      <c r="I78" s="37" t="s">
        <v>41</v>
      </c>
      <c r="J78" s="37" t="s">
        <v>41</v>
      </c>
      <c r="K78" s="37" t="s">
        <v>41</v>
      </c>
      <c r="L78" s="37" t="s">
        <v>41</v>
      </c>
      <c r="M78" s="37" t="s">
        <v>41</v>
      </c>
      <c r="N78" s="37" t="s">
        <v>41</v>
      </c>
      <c r="O78" s="37" t="s">
        <v>41</v>
      </c>
      <c r="P78" s="37" t="s">
        <v>41</v>
      </c>
      <c r="Q78" s="37" t="s">
        <v>41</v>
      </c>
      <c r="R78" s="37" t="s">
        <v>41</v>
      </c>
      <c r="S78" s="37" t="s">
        <v>41</v>
      </c>
      <c r="T78" s="37" t="s">
        <v>41</v>
      </c>
      <c r="U78" s="37" t="s">
        <v>41</v>
      </c>
      <c r="V78" s="37" t="s">
        <v>41</v>
      </c>
      <c r="W78" s="37" t="s">
        <v>41</v>
      </c>
      <c r="X78" s="37" t="s">
        <v>41</v>
      </c>
      <c r="Y78" s="37" t="s">
        <v>41</v>
      </c>
      <c r="Z78" s="37" t="s">
        <v>41</v>
      </c>
      <c r="AA78" s="37" t="s">
        <v>41</v>
      </c>
      <c r="AB78" s="37" t="s">
        <v>41</v>
      </c>
      <c r="AC78" s="37" t="s">
        <v>41</v>
      </c>
      <c r="AD78" s="37" t="s">
        <v>41</v>
      </c>
      <c r="AE78" s="37" t="s">
        <v>41</v>
      </c>
      <c r="AF78" s="37" t="s">
        <v>41</v>
      </c>
      <c r="AG78" s="37" t="s">
        <v>41</v>
      </c>
      <c r="AH78" s="37" t="s">
        <v>41</v>
      </c>
      <c r="AI78" s="37" t="s">
        <v>41</v>
      </c>
      <c r="AJ78" s="37" t="s">
        <v>41</v>
      </c>
      <c r="AK78" s="37" t="s">
        <v>41</v>
      </c>
      <c r="AL78" s="37" t="s">
        <v>41</v>
      </c>
      <c r="AM78" s="37" t="s">
        <v>41</v>
      </c>
      <c r="AN78" s="37" t="s">
        <v>41</v>
      </c>
    </row>
    <row r="79" spans="1:40">
      <c r="A79" s="23" t="s">
        <v>75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>
      <c r="A80" s="14" t="s">
        <v>76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:40">
      <c r="A81" s="26" t="s">
        <v>77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</row>
    <row r="82" spans="1:40">
      <c r="A82" s="26" t="s">
        <v>78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</row>
    <row r="83" spans="1:40">
      <c r="A83" s="6" t="s">
        <v>79</v>
      </c>
      <c r="B83" s="27">
        <f>+SUM(B81:B82)</f>
        <v>25032</v>
      </c>
      <c r="C83" s="27">
        <f t="shared" ref="C83:Z83" si="63">+SUM(C81:C82)</f>
        <v>25039</v>
      </c>
      <c r="D83" s="27">
        <f t="shared" si="63"/>
        <v>35631</v>
      </c>
      <c r="E83" s="27">
        <f t="shared" si="63"/>
        <v>15133</v>
      </c>
      <c r="F83" s="27">
        <f t="shared" si="63"/>
        <v>31682</v>
      </c>
      <c r="G83" s="27">
        <f t="shared" si="63"/>
        <v>31345</v>
      </c>
      <c r="H83" s="27">
        <f t="shared" si="63"/>
        <v>48526</v>
      </c>
      <c r="I83" s="27">
        <f t="shared" si="63"/>
        <v>21649</v>
      </c>
      <c r="J83" s="27">
        <f t="shared" si="63"/>
        <v>34444</v>
      </c>
      <c r="K83" s="27">
        <f t="shared" si="63"/>
        <v>38121</v>
      </c>
      <c r="L83" s="27">
        <f t="shared" si="63"/>
        <v>54476</v>
      </c>
      <c r="M83" s="27">
        <f t="shared" si="63"/>
        <v>24318</v>
      </c>
      <c r="N83" s="27">
        <f t="shared" si="63"/>
        <v>37124</v>
      </c>
      <c r="O83" s="27">
        <f t="shared" si="63"/>
        <v>39536</v>
      </c>
      <c r="P83" s="27">
        <f t="shared" si="63"/>
        <v>54525</v>
      </c>
      <c r="Q83" s="27">
        <f t="shared" si="63"/>
        <v>30096</v>
      </c>
      <c r="R83" s="27">
        <f t="shared" si="63"/>
        <v>45348</v>
      </c>
      <c r="S83" s="27">
        <f t="shared" si="63"/>
        <v>50637</v>
      </c>
      <c r="T83" s="27">
        <f t="shared" si="63"/>
        <v>70038</v>
      </c>
      <c r="U83" s="27">
        <f t="shared" si="63"/>
        <v>26244</v>
      </c>
      <c r="V83" s="27">
        <f t="shared" si="63"/>
        <v>36377</v>
      </c>
      <c r="W83" s="27">
        <f t="shared" si="63"/>
        <v>43453</v>
      </c>
      <c r="X83" s="27">
        <f t="shared" si="63"/>
        <v>63532</v>
      </c>
      <c r="Y83" s="27">
        <f t="shared" si="63"/>
        <v>25474</v>
      </c>
      <c r="Z83" s="27">
        <f t="shared" si="63"/>
        <v>31775</v>
      </c>
      <c r="AA83" s="27">
        <f t="shared" ref="AA83:AG83" si="64">+SUM(AA81:AA82)</f>
        <v>48548</v>
      </c>
      <c r="AB83" s="27">
        <f t="shared" si="64"/>
        <v>113973</v>
      </c>
      <c r="AC83" s="27">
        <f t="shared" si="64"/>
        <v>20038</v>
      </c>
      <c r="AD83" s="27">
        <f t="shared" si="64"/>
        <v>29291</v>
      </c>
      <c r="AE83" s="27">
        <f t="shared" si="64"/>
        <v>43870</v>
      </c>
      <c r="AF83" s="27">
        <f t="shared" si="64"/>
        <v>100164</v>
      </c>
      <c r="AG83" s="27">
        <f t="shared" si="64"/>
        <v>25129</v>
      </c>
      <c r="AH83" s="27">
        <f t="shared" ref="AH83:AN83" si="65">+SUM(AH81:AH82)</f>
        <v>46050</v>
      </c>
      <c r="AI83" s="27">
        <f t="shared" si="65"/>
        <v>90529</v>
      </c>
      <c r="AJ83" s="27">
        <f t="shared" si="65"/>
        <v>166438</v>
      </c>
      <c r="AK83" s="27">
        <f t="shared" si="65"/>
        <v>49023</v>
      </c>
      <c r="AL83" s="27">
        <f t="shared" si="65"/>
        <v>85186</v>
      </c>
      <c r="AM83" s="27">
        <f t="shared" si="65"/>
        <v>119649</v>
      </c>
      <c r="AN83" s="27">
        <f t="shared" si="65"/>
        <v>187774</v>
      </c>
    </row>
    <row r="84" spans="1:40" ht="27" hidden="1">
      <c r="A84" s="26" t="s">
        <v>94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</row>
    <row r="85" spans="1:40" ht="27" hidden="1">
      <c r="A85" s="26" t="s">
        <v>80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</row>
    <row r="86" spans="1:40">
      <c r="A86" s="26" t="s">
        <v>81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</row>
    <row r="87" spans="1:40">
      <c r="A87" s="26" t="s">
        <v>82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</row>
    <row r="88" spans="1:40" hidden="1">
      <c r="A88" s="26" t="s">
        <v>83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</row>
    <row r="89" spans="1:40">
      <c r="A89" s="26" t="s">
        <v>84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</row>
    <row r="90" spans="1:40">
      <c r="A90" s="26" t="s">
        <v>85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</row>
    <row r="91" spans="1:40">
      <c r="A91" s="26" t="s">
        <v>86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</row>
    <row r="92" spans="1:40">
      <c r="A92" s="26" t="s">
        <v>87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</row>
    <row r="93" spans="1:40">
      <c r="A93" s="26" t="s">
        <v>88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</row>
    <row r="94" spans="1:40">
      <c r="A94" s="26" t="s">
        <v>89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</row>
    <row r="95" spans="1:40" hidden="1">
      <c r="A95" s="26" t="s">
        <v>90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</row>
    <row r="96" spans="1:40">
      <c r="A96" s="26" t="s">
        <v>91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</row>
    <row r="97" spans="1:40" hidden="1">
      <c r="A97" s="26" t="s">
        <v>92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</row>
    <row r="98" spans="1:40" ht="40.5" hidden="1">
      <c r="A98" s="26" t="s">
        <v>93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</row>
    <row r="99" spans="1:40">
      <c r="A99" s="6" t="s">
        <v>95</v>
      </c>
      <c r="B99" s="27">
        <f>+SUM(B83:B98)</f>
        <v>12340</v>
      </c>
      <c r="C99" s="27">
        <f t="shared" ref="C99:Z99" si="66">+SUM(C83:C98)</f>
        <v>7667</v>
      </c>
      <c r="D99" s="27">
        <f t="shared" si="66"/>
        <v>16954</v>
      </c>
      <c r="E99" s="27">
        <f t="shared" si="66"/>
        <v>10272</v>
      </c>
      <c r="F99" s="27">
        <f t="shared" si="66"/>
        <v>18417</v>
      </c>
      <c r="G99" s="27">
        <f t="shared" si="66"/>
        <v>14077</v>
      </c>
      <c r="H99" s="27">
        <f t="shared" si="66"/>
        <v>26983</v>
      </c>
      <c r="I99" s="27">
        <f t="shared" si="66"/>
        <v>15214</v>
      </c>
      <c r="J99" s="27">
        <f t="shared" si="66"/>
        <v>21594</v>
      </c>
      <c r="K99" s="27">
        <f t="shared" si="66"/>
        <v>16814</v>
      </c>
      <c r="L99" s="27">
        <f t="shared" si="66"/>
        <v>33158</v>
      </c>
      <c r="M99" s="27">
        <f t="shared" si="66"/>
        <v>14791</v>
      </c>
      <c r="N99" s="27">
        <f t="shared" si="66"/>
        <v>19387</v>
      </c>
      <c r="O99" s="27">
        <f t="shared" si="66"/>
        <v>16103</v>
      </c>
      <c r="P99" s="27">
        <f t="shared" si="66"/>
        <v>25561</v>
      </c>
      <c r="Q99" s="27">
        <f t="shared" si="66"/>
        <v>25036</v>
      </c>
      <c r="R99" s="27">
        <f t="shared" si="66"/>
        <v>35574</v>
      </c>
      <c r="S99" s="27">
        <f t="shared" si="66"/>
        <v>35862</v>
      </c>
      <c r="T99" s="27">
        <f t="shared" si="66"/>
        <v>28217</v>
      </c>
      <c r="U99" s="27">
        <f t="shared" si="66"/>
        <v>20424</v>
      </c>
      <c r="V99" s="27">
        <f t="shared" si="66"/>
        <v>17564</v>
      </c>
      <c r="W99" s="27">
        <f t="shared" si="66"/>
        <v>22851</v>
      </c>
      <c r="X99" s="27">
        <f>+SUM(X83:X98)</f>
        <v>32395</v>
      </c>
      <c r="Y99" s="27">
        <f t="shared" si="66"/>
        <v>14792</v>
      </c>
      <c r="Z99" s="27">
        <f t="shared" si="66"/>
        <v>10775</v>
      </c>
      <c r="AA99" s="27">
        <f t="shared" ref="AA99:AG99" si="67">+SUM(AA83:AA98)</f>
        <v>105907</v>
      </c>
      <c r="AB99" s="27">
        <f t="shared" si="67"/>
        <v>119932</v>
      </c>
      <c r="AC99" s="27">
        <f t="shared" si="67"/>
        <v>-5123</v>
      </c>
      <c r="AD99" s="27">
        <f t="shared" si="67"/>
        <v>-19635</v>
      </c>
      <c r="AE99" s="27">
        <f t="shared" si="67"/>
        <v>11822</v>
      </c>
      <c r="AF99" s="27">
        <f>+SUM(AF83:AF98)</f>
        <v>11623</v>
      </c>
      <c r="AG99" s="27">
        <f t="shared" si="67"/>
        <v>8050</v>
      </c>
      <c r="AH99" s="27">
        <f t="shared" ref="AH99:AN99" si="68">+SUM(AH83:AH98)</f>
        <v>13909</v>
      </c>
      <c r="AI99" s="27">
        <f t="shared" si="68"/>
        <v>57682</v>
      </c>
      <c r="AJ99" s="27">
        <f t="shared" si="68"/>
        <v>76457</v>
      </c>
      <c r="AK99" s="27">
        <f t="shared" si="68"/>
        <v>32518</v>
      </c>
      <c r="AL99" s="27">
        <f t="shared" si="68"/>
        <v>27671</v>
      </c>
      <c r="AM99" s="27">
        <f t="shared" si="68"/>
        <v>59666</v>
      </c>
      <c r="AN99" s="27">
        <f t="shared" si="68"/>
        <v>85202</v>
      </c>
    </row>
    <row r="100" spans="1:40">
      <c r="A100" s="26" t="s">
        <v>96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</row>
    <row r="101" spans="1:40">
      <c r="A101" s="6" t="s">
        <v>97</v>
      </c>
      <c r="B101" s="27">
        <f>+SUM(B99:B100)</f>
        <v>10216</v>
      </c>
      <c r="C101" s="27">
        <f t="shared" ref="C101:Z101" si="69">+SUM(C99:C100)</f>
        <v>5927</v>
      </c>
      <c r="D101" s="27">
        <f t="shared" si="69"/>
        <v>13547</v>
      </c>
      <c r="E101" s="27">
        <f t="shared" si="69"/>
        <v>8316</v>
      </c>
      <c r="F101" s="27">
        <f t="shared" si="69"/>
        <v>13363</v>
      </c>
      <c r="G101" s="27">
        <f t="shared" si="69"/>
        <v>10005</v>
      </c>
      <c r="H101" s="27">
        <f t="shared" si="69"/>
        <v>18913</v>
      </c>
      <c r="I101" s="27">
        <f t="shared" si="69"/>
        <v>11660</v>
      </c>
      <c r="J101" s="27">
        <f t="shared" si="69"/>
        <v>16313</v>
      </c>
      <c r="K101" s="27">
        <f t="shared" si="69"/>
        <v>12239</v>
      </c>
      <c r="L101" s="27">
        <f t="shared" si="69"/>
        <v>23244</v>
      </c>
      <c r="M101" s="27">
        <f t="shared" si="69"/>
        <v>11109</v>
      </c>
      <c r="N101" s="27">
        <f t="shared" si="69"/>
        <v>13472</v>
      </c>
      <c r="O101" s="27">
        <f t="shared" si="69"/>
        <v>9324</v>
      </c>
      <c r="P101" s="27">
        <f t="shared" si="69"/>
        <v>16734</v>
      </c>
      <c r="Q101" s="27">
        <f t="shared" si="69"/>
        <v>19461</v>
      </c>
      <c r="R101" s="27">
        <f t="shared" si="69"/>
        <v>27450</v>
      </c>
      <c r="S101" s="27">
        <f t="shared" si="69"/>
        <v>27464</v>
      </c>
      <c r="T101" s="27">
        <f t="shared" si="69"/>
        <v>20748</v>
      </c>
      <c r="U101" s="27">
        <f t="shared" si="69"/>
        <v>17304</v>
      </c>
      <c r="V101" s="27">
        <f t="shared" si="69"/>
        <v>15171</v>
      </c>
      <c r="W101" s="27">
        <f t="shared" si="69"/>
        <v>20854</v>
      </c>
      <c r="X101" s="27">
        <f t="shared" si="69"/>
        <v>27705</v>
      </c>
      <c r="Y101" s="27">
        <f t="shared" si="69"/>
        <v>12185</v>
      </c>
      <c r="Z101" s="27">
        <f t="shared" si="69"/>
        <v>7777</v>
      </c>
      <c r="AA101" s="27">
        <f t="shared" ref="AA101:AG101" si="70">+SUM(AA99:AA100)</f>
        <v>80856</v>
      </c>
      <c r="AB101" s="27">
        <f t="shared" si="70"/>
        <v>92516</v>
      </c>
      <c r="AC101" s="27">
        <f t="shared" si="70"/>
        <v>-3457</v>
      </c>
      <c r="AD101" s="27">
        <f t="shared" si="70"/>
        <v>-16144</v>
      </c>
      <c r="AE101" s="27">
        <f t="shared" si="70"/>
        <v>8945</v>
      </c>
      <c r="AF101" s="27">
        <f t="shared" si="70"/>
        <v>10703</v>
      </c>
      <c r="AG101" s="27">
        <f t="shared" si="70"/>
        <v>4840</v>
      </c>
      <c r="AH101" s="27">
        <f t="shared" ref="AH101:AN101" si="71">+SUM(AH99:AH100)</f>
        <v>8506</v>
      </c>
      <c r="AI101" s="27">
        <f t="shared" si="71"/>
        <v>46716</v>
      </c>
      <c r="AJ101" s="27">
        <f t="shared" si="71"/>
        <v>64318</v>
      </c>
      <c r="AK101" s="27">
        <f t="shared" si="71"/>
        <v>26757</v>
      </c>
      <c r="AL101" s="27">
        <f t="shared" si="71"/>
        <v>21961</v>
      </c>
      <c r="AM101" s="27">
        <f t="shared" si="71"/>
        <v>46295</v>
      </c>
      <c r="AN101" s="27">
        <f t="shared" si="71"/>
        <v>76425</v>
      </c>
    </row>
    <row r="102" spans="1:40">
      <c r="A102" s="26" t="s">
        <v>98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</row>
    <row r="103" spans="1:40">
      <c r="A103" s="6" t="s">
        <v>76</v>
      </c>
      <c r="B103" s="27">
        <f>+SUM(B101:B102)</f>
        <v>10216</v>
      </c>
      <c r="C103" s="27">
        <f t="shared" ref="C103:Y103" si="72">+SUM(C101:C102)</f>
        <v>5927</v>
      </c>
      <c r="D103" s="27">
        <f t="shared" si="72"/>
        <v>13547</v>
      </c>
      <c r="E103" s="27">
        <f t="shared" si="72"/>
        <v>8316</v>
      </c>
      <c r="F103" s="27">
        <f t="shared" si="72"/>
        <v>13363</v>
      </c>
      <c r="G103" s="27">
        <f t="shared" si="72"/>
        <v>10005</v>
      </c>
      <c r="H103" s="27">
        <f t="shared" si="72"/>
        <v>18913</v>
      </c>
      <c r="I103" s="27">
        <f t="shared" si="72"/>
        <v>11660</v>
      </c>
      <c r="J103" s="27">
        <f t="shared" si="72"/>
        <v>16313</v>
      </c>
      <c r="K103" s="27">
        <f t="shared" si="72"/>
        <v>12239</v>
      </c>
      <c r="L103" s="27">
        <f t="shared" si="72"/>
        <v>23244</v>
      </c>
      <c r="M103" s="27">
        <f t="shared" si="72"/>
        <v>11109</v>
      </c>
      <c r="N103" s="27">
        <f t="shared" si="72"/>
        <v>13472</v>
      </c>
      <c r="O103" s="27">
        <f t="shared" si="72"/>
        <v>9324</v>
      </c>
      <c r="P103" s="27">
        <f t="shared" si="72"/>
        <v>16734</v>
      </c>
      <c r="Q103" s="27">
        <f t="shared" si="72"/>
        <v>19461</v>
      </c>
      <c r="R103" s="27">
        <f t="shared" si="72"/>
        <v>27450</v>
      </c>
      <c r="S103" s="27">
        <f t="shared" si="72"/>
        <v>27464</v>
      </c>
      <c r="T103" s="27">
        <f t="shared" si="72"/>
        <v>20748</v>
      </c>
      <c r="U103" s="27">
        <f t="shared" si="72"/>
        <v>17304</v>
      </c>
      <c r="V103" s="27">
        <f t="shared" si="72"/>
        <v>15171</v>
      </c>
      <c r="W103" s="27">
        <f t="shared" si="72"/>
        <v>20854</v>
      </c>
      <c r="X103" s="27">
        <f t="shared" si="72"/>
        <v>27705</v>
      </c>
      <c r="Y103" s="27">
        <f t="shared" si="72"/>
        <v>12185</v>
      </c>
      <c r="Z103" s="27">
        <f t="shared" ref="Z103:AE103" si="73">+SUM(Z101:Z102)</f>
        <v>7777</v>
      </c>
      <c r="AA103" s="27">
        <f t="shared" si="73"/>
        <v>80856</v>
      </c>
      <c r="AB103" s="27">
        <f t="shared" si="73"/>
        <v>92516</v>
      </c>
      <c r="AC103" s="27">
        <f t="shared" si="73"/>
        <v>-3457</v>
      </c>
      <c r="AD103" s="27">
        <f t="shared" si="73"/>
        <v>-16144</v>
      </c>
      <c r="AE103" s="27">
        <f t="shared" si="73"/>
        <v>8945</v>
      </c>
      <c r="AF103" s="27">
        <f t="shared" ref="AF103:AG103" si="74">+SUM(AF101:AF102)</f>
        <v>10703</v>
      </c>
      <c r="AG103" s="27">
        <f t="shared" si="74"/>
        <v>4840</v>
      </c>
      <c r="AH103" s="27">
        <f t="shared" ref="AH103:AN103" si="75">+SUM(AH101:AH102)</f>
        <v>8506</v>
      </c>
      <c r="AI103" s="27">
        <f t="shared" si="75"/>
        <v>46716</v>
      </c>
      <c r="AJ103" s="27">
        <f t="shared" si="75"/>
        <v>64318</v>
      </c>
      <c r="AK103" s="27">
        <f t="shared" si="75"/>
        <v>26757</v>
      </c>
      <c r="AL103" s="27">
        <f t="shared" si="75"/>
        <v>21961</v>
      </c>
      <c r="AM103" s="27">
        <f t="shared" si="75"/>
        <v>46295</v>
      </c>
      <c r="AN103" s="27">
        <f t="shared" si="75"/>
        <v>76425</v>
      </c>
    </row>
    <row r="104" spans="1:40">
      <c r="A104" s="14" t="s">
        <v>99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ht="27">
      <c r="A105" s="26" t="s">
        <v>100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</row>
    <row r="106" spans="1:40">
      <c r="A106" s="26" t="s">
        <v>101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</row>
    <row r="107" spans="1:40">
      <c r="A107" s="6" t="s">
        <v>76</v>
      </c>
      <c r="B107" s="27">
        <f>+SUM(B105:B106)</f>
        <v>10216</v>
      </c>
      <c r="C107" s="27">
        <f t="shared" ref="C107:Z107" si="76">+SUM(C105:C106)</f>
        <v>5927</v>
      </c>
      <c r="D107" s="27">
        <f t="shared" si="76"/>
        <v>13547</v>
      </c>
      <c r="E107" s="27">
        <f t="shared" si="76"/>
        <v>8316</v>
      </c>
      <c r="F107" s="27">
        <f t="shared" si="76"/>
        <v>13363</v>
      </c>
      <c r="G107" s="27">
        <f t="shared" si="76"/>
        <v>10005</v>
      </c>
      <c r="H107" s="27">
        <f t="shared" si="76"/>
        <v>18913</v>
      </c>
      <c r="I107" s="27">
        <f t="shared" si="76"/>
        <v>11660</v>
      </c>
      <c r="J107" s="27">
        <f t="shared" si="76"/>
        <v>16313</v>
      </c>
      <c r="K107" s="27">
        <f t="shared" si="76"/>
        <v>12238</v>
      </c>
      <c r="L107" s="27">
        <f t="shared" si="76"/>
        <v>23244</v>
      </c>
      <c r="M107" s="27">
        <f t="shared" si="76"/>
        <v>11109</v>
      </c>
      <c r="N107" s="27">
        <f t="shared" si="76"/>
        <v>13471</v>
      </c>
      <c r="O107" s="27">
        <f t="shared" si="76"/>
        <v>9324</v>
      </c>
      <c r="P107" s="27">
        <f t="shared" si="76"/>
        <v>16734</v>
      </c>
      <c r="Q107" s="27">
        <f t="shared" si="76"/>
        <v>19461</v>
      </c>
      <c r="R107" s="27">
        <f t="shared" si="76"/>
        <v>27450</v>
      </c>
      <c r="S107" s="27">
        <f t="shared" si="76"/>
        <v>27464</v>
      </c>
      <c r="T107" s="27">
        <f t="shared" si="76"/>
        <v>20748</v>
      </c>
      <c r="U107" s="27">
        <f t="shared" si="76"/>
        <v>17304</v>
      </c>
      <c r="V107" s="27">
        <f t="shared" si="76"/>
        <v>15171</v>
      </c>
      <c r="W107" s="27">
        <f t="shared" si="76"/>
        <v>20854</v>
      </c>
      <c r="X107" s="27">
        <f t="shared" si="76"/>
        <v>27705</v>
      </c>
      <c r="Y107" s="27">
        <f t="shared" si="76"/>
        <v>12185</v>
      </c>
      <c r="Z107" s="27">
        <f t="shared" si="76"/>
        <v>7777</v>
      </c>
      <c r="AA107" s="27">
        <f t="shared" ref="AA107:AG107" si="77">+SUM(AA105:AA106)</f>
        <v>80856</v>
      </c>
      <c r="AB107" s="27">
        <f>+SUM(AB105:AB106)</f>
        <v>92516</v>
      </c>
      <c r="AC107" s="27">
        <f t="shared" si="77"/>
        <v>-3457</v>
      </c>
      <c r="AD107" s="27">
        <f t="shared" si="77"/>
        <v>-16144</v>
      </c>
      <c r="AE107" s="27">
        <f t="shared" si="77"/>
        <v>8945</v>
      </c>
      <c r="AF107" s="27">
        <f t="shared" si="77"/>
        <v>10703</v>
      </c>
      <c r="AG107" s="27">
        <f t="shared" si="77"/>
        <v>4840</v>
      </c>
      <c r="AH107" s="27">
        <f t="shared" ref="AH107:AN107" si="78">+SUM(AH105:AH106)</f>
        <v>8506</v>
      </c>
      <c r="AI107" s="27">
        <f t="shared" si="78"/>
        <v>46716</v>
      </c>
      <c r="AJ107" s="27">
        <f t="shared" si="78"/>
        <v>64318</v>
      </c>
      <c r="AK107" s="27">
        <f t="shared" si="78"/>
        <v>26757</v>
      </c>
      <c r="AL107" s="27">
        <f t="shared" si="78"/>
        <v>21961</v>
      </c>
      <c r="AM107" s="27">
        <f t="shared" si="78"/>
        <v>46295</v>
      </c>
      <c r="AN107" s="27">
        <f t="shared" si="78"/>
        <v>76425</v>
      </c>
    </row>
    <row r="109" spans="1:40">
      <c r="A109" s="6" t="s">
        <v>102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</row>
    <row r="110" spans="1:40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0">
      <c r="A112" s="34" t="s">
        <v>103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</row>
    <row r="113" spans="1:40">
      <c r="A113" s="43"/>
      <c r="B113" s="38">
        <f>+B77</f>
        <v>41090</v>
      </c>
      <c r="C113" s="38">
        <f t="shared" ref="C113:Y113" si="79">+C77</f>
        <v>41182</v>
      </c>
      <c r="D113" s="38">
        <f t="shared" si="79"/>
        <v>41274</v>
      </c>
      <c r="E113" s="38">
        <f t="shared" si="79"/>
        <v>41364</v>
      </c>
      <c r="F113" s="38">
        <f t="shared" si="79"/>
        <v>41455</v>
      </c>
      <c r="G113" s="38">
        <f t="shared" si="79"/>
        <v>41547</v>
      </c>
      <c r="H113" s="38">
        <f t="shared" si="79"/>
        <v>41639</v>
      </c>
      <c r="I113" s="38">
        <f t="shared" si="79"/>
        <v>41729</v>
      </c>
      <c r="J113" s="38">
        <f t="shared" si="79"/>
        <v>41820</v>
      </c>
      <c r="K113" s="38">
        <f t="shared" si="79"/>
        <v>41912</v>
      </c>
      <c r="L113" s="38">
        <f t="shared" si="79"/>
        <v>42004</v>
      </c>
      <c r="M113" s="38">
        <f t="shared" si="79"/>
        <v>42094</v>
      </c>
      <c r="N113" s="38">
        <f t="shared" si="79"/>
        <v>42185</v>
      </c>
      <c r="O113" s="38">
        <f t="shared" si="79"/>
        <v>42277</v>
      </c>
      <c r="P113" s="38">
        <f t="shared" si="79"/>
        <v>42369</v>
      </c>
      <c r="Q113" s="38">
        <f t="shared" si="79"/>
        <v>42460</v>
      </c>
      <c r="R113" s="38">
        <f t="shared" si="79"/>
        <v>42551</v>
      </c>
      <c r="S113" s="38">
        <f t="shared" si="79"/>
        <v>42643</v>
      </c>
      <c r="T113" s="38">
        <f t="shared" si="79"/>
        <v>42735</v>
      </c>
      <c r="U113" s="38">
        <f t="shared" si="79"/>
        <v>42825</v>
      </c>
      <c r="V113" s="38">
        <f t="shared" si="79"/>
        <v>42916</v>
      </c>
      <c r="W113" s="38">
        <f t="shared" si="79"/>
        <v>43008</v>
      </c>
      <c r="X113" s="38">
        <f t="shared" si="79"/>
        <v>43100</v>
      </c>
      <c r="Y113" s="38">
        <f t="shared" si="79"/>
        <v>43190</v>
      </c>
      <c r="Z113" s="38">
        <f t="shared" ref="Z113:AE113" si="80">+Z77</f>
        <v>43281</v>
      </c>
      <c r="AA113" s="38">
        <f t="shared" si="80"/>
        <v>43373</v>
      </c>
      <c r="AB113" s="38">
        <f t="shared" si="80"/>
        <v>43465</v>
      </c>
      <c r="AC113" s="38">
        <f t="shared" si="80"/>
        <v>43555</v>
      </c>
      <c r="AD113" s="38">
        <f t="shared" si="80"/>
        <v>43646</v>
      </c>
      <c r="AE113" s="38">
        <f t="shared" si="80"/>
        <v>43738</v>
      </c>
      <c r="AF113" s="38">
        <f t="shared" ref="AF113:AG113" si="81">+AF77</f>
        <v>43830</v>
      </c>
      <c r="AG113" s="38">
        <f t="shared" si="81"/>
        <v>43921</v>
      </c>
      <c r="AH113" s="38">
        <f t="shared" ref="AH113:AI113" si="82">+AH77</f>
        <v>44012</v>
      </c>
      <c r="AI113" s="38">
        <f t="shared" si="82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</row>
    <row r="114" spans="1:40">
      <c r="A114" s="39"/>
      <c r="B114" s="37" t="s">
        <v>41</v>
      </c>
      <c r="C114" s="37" t="s">
        <v>41</v>
      </c>
      <c r="D114" s="37" t="s">
        <v>41</v>
      </c>
      <c r="E114" s="37" t="s">
        <v>41</v>
      </c>
      <c r="F114" s="37" t="s">
        <v>41</v>
      </c>
      <c r="G114" s="37" t="s">
        <v>41</v>
      </c>
      <c r="H114" s="37" t="s">
        <v>41</v>
      </c>
      <c r="I114" s="37" t="s">
        <v>41</v>
      </c>
      <c r="J114" s="37" t="s">
        <v>41</v>
      </c>
      <c r="K114" s="37" t="s">
        <v>41</v>
      </c>
      <c r="L114" s="37" t="s">
        <v>41</v>
      </c>
      <c r="M114" s="37" t="s">
        <v>41</v>
      </c>
      <c r="N114" s="37" t="s">
        <v>41</v>
      </c>
      <c r="O114" s="37" t="s">
        <v>41</v>
      </c>
      <c r="P114" s="37" t="s">
        <v>41</v>
      </c>
      <c r="Q114" s="37" t="s">
        <v>41</v>
      </c>
      <c r="R114" s="37" t="s">
        <v>41</v>
      </c>
      <c r="S114" s="37" t="s">
        <v>41</v>
      </c>
      <c r="T114" s="37" t="s">
        <v>41</v>
      </c>
      <c r="U114" s="37" t="s">
        <v>41</v>
      </c>
      <c r="V114" s="37" t="s">
        <v>41</v>
      </c>
      <c r="W114" s="37" t="s">
        <v>41</v>
      </c>
      <c r="X114" s="37" t="s">
        <v>41</v>
      </c>
      <c r="Y114" s="37" t="s">
        <v>41</v>
      </c>
      <c r="Z114" s="37" t="s">
        <v>41</v>
      </c>
      <c r="AA114" s="37" t="s">
        <v>41</v>
      </c>
      <c r="AB114" s="37" t="s">
        <v>41</v>
      </c>
      <c r="AC114" s="37" t="s">
        <v>41</v>
      </c>
      <c r="AD114" s="37" t="s">
        <v>41</v>
      </c>
      <c r="AE114" s="37" t="s">
        <v>41</v>
      </c>
      <c r="AF114" s="37" t="s">
        <v>41</v>
      </c>
      <c r="AG114" s="37" t="s">
        <v>41</v>
      </c>
      <c r="AH114" s="37" t="s">
        <v>41</v>
      </c>
      <c r="AI114" s="37" t="s">
        <v>41</v>
      </c>
      <c r="AJ114" s="37" t="s">
        <v>41</v>
      </c>
      <c r="AK114" s="37" t="s">
        <v>41</v>
      </c>
      <c r="AL114" s="37" t="s">
        <v>41</v>
      </c>
      <c r="AM114" s="37" t="s">
        <v>41</v>
      </c>
      <c r="AN114" s="37" t="s">
        <v>41</v>
      </c>
    </row>
    <row r="115" spans="1:40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>
      <c r="A116" s="14" t="s">
        <v>104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>
      <c r="A117" s="26" t="s">
        <v>110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</row>
    <row r="118" spans="1:40">
      <c r="A118" s="26" t="s">
        <v>159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</row>
    <row r="119" spans="1:40">
      <c r="A119" s="26" t="s">
        <v>160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</row>
    <row r="120" spans="1:40">
      <c r="A120" s="6" t="s">
        <v>111</v>
      </c>
      <c r="B120" s="27">
        <f>+SUM(B118:B119)</f>
        <v>11902</v>
      </c>
      <c r="C120" s="27">
        <f t="shared" ref="C120:Z120" si="83">+SUM(C118:C119)</f>
        <v>8479</v>
      </c>
      <c r="D120" s="27">
        <f t="shared" si="83"/>
        <v>14488</v>
      </c>
      <c r="E120" s="27">
        <f t="shared" si="83"/>
        <v>10363</v>
      </c>
      <c r="F120" s="27">
        <f t="shared" si="83"/>
        <v>18228</v>
      </c>
      <c r="G120" s="27">
        <f t="shared" si="83"/>
        <v>15282</v>
      </c>
      <c r="H120" s="27">
        <f t="shared" si="83"/>
        <v>26889</v>
      </c>
      <c r="I120" s="27">
        <f t="shared" si="83"/>
        <v>11866</v>
      </c>
      <c r="J120" s="27">
        <f t="shared" si="83"/>
        <v>17656</v>
      </c>
      <c r="K120" s="27">
        <f t="shared" si="83"/>
        <v>14836</v>
      </c>
      <c r="L120" s="27">
        <f t="shared" si="83"/>
        <v>24893</v>
      </c>
      <c r="M120" s="27">
        <f t="shared" si="83"/>
        <v>14321</v>
      </c>
      <c r="N120" s="27">
        <f t="shared" si="83"/>
        <v>19405</v>
      </c>
      <c r="O120" s="27">
        <f t="shared" si="83"/>
        <v>17108</v>
      </c>
      <c r="P120" s="27">
        <f t="shared" si="83"/>
        <v>22986</v>
      </c>
      <c r="Q120" s="27">
        <f t="shared" si="83"/>
        <v>20134</v>
      </c>
      <c r="R120" s="27">
        <f t="shared" si="83"/>
        <v>25283</v>
      </c>
      <c r="S120" s="27">
        <f t="shared" si="83"/>
        <v>24368</v>
      </c>
      <c r="T120" s="27">
        <f t="shared" si="83"/>
        <v>36383</v>
      </c>
      <c r="U120" s="27">
        <f t="shared" si="83"/>
        <v>19897</v>
      </c>
      <c r="V120" s="27">
        <f t="shared" si="83"/>
        <v>21368</v>
      </c>
      <c r="W120" s="27">
        <f t="shared" si="83"/>
        <v>20757</v>
      </c>
      <c r="X120" s="27">
        <f t="shared" si="83"/>
        <v>33896</v>
      </c>
      <c r="Y120" s="27">
        <f t="shared" si="83"/>
        <v>15424</v>
      </c>
      <c r="Z120" s="27">
        <f t="shared" si="83"/>
        <v>13619</v>
      </c>
      <c r="AA120" s="27">
        <f t="shared" ref="AA120:AG120" si="84">+SUM(AA118:AA119)</f>
        <v>55256.363495246245</v>
      </c>
      <c r="AB120" s="27">
        <f t="shared" si="84"/>
        <v>78717.867846417532</v>
      </c>
      <c r="AC120" s="27">
        <f t="shared" si="84"/>
        <v>2062.0001747873612</v>
      </c>
      <c r="AD120" s="27">
        <f t="shared" si="84"/>
        <v>-6718.2646182392782</v>
      </c>
      <c r="AE120" s="27">
        <f t="shared" si="84"/>
        <v>29411.747896887944</v>
      </c>
      <c r="AF120" s="27">
        <f t="shared" si="84"/>
        <v>41186.367748296063</v>
      </c>
      <c r="AG120" s="27">
        <f t="shared" si="84"/>
        <v>7524.6189872777904</v>
      </c>
      <c r="AH120" s="27">
        <f t="shared" ref="AH120:AN120" si="85">+SUM(AH118:AH119)</f>
        <v>16749.280538631428</v>
      </c>
      <c r="AI120" s="27">
        <f t="shared" si="85"/>
        <v>67188.149890956294</v>
      </c>
      <c r="AJ120" s="27">
        <f t="shared" si="85"/>
        <v>101818</v>
      </c>
      <c r="AK120" s="27">
        <f t="shared" si="85"/>
        <v>33746</v>
      </c>
      <c r="AL120" s="27">
        <f t="shared" si="85"/>
        <v>40929</v>
      </c>
      <c r="AM120" s="27">
        <f t="shared" si="85"/>
        <v>74948</v>
      </c>
      <c r="AN120" s="27">
        <f t="shared" si="85"/>
        <v>106175.96946197678</v>
      </c>
    </row>
    <row r="121" spans="1:40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>
      <c r="A122" s="14" t="s">
        <v>105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>
      <c r="A123" s="26" t="s">
        <v>110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</row>
    <row r="124" spans="1:40">
      <c r="A124" s="26" t="s">
        <v>159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</row>
    <row r="125" spans="1:40">
      <c r="A125" s="26" t="s">
        <v>160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</row>
    <row r="126" spans="1:40">
      <c r="A126" s="6" t="s">
        <v>111</v>
      </c>
      <c r="B126" s="27">
        <f>+SUM(B124:B125)</f>
        <v>713</v>
      </c>
      <c r="C126" s="27">
        <f t="shared" ref="C126" si="86">+SUM(C124:C125)</f>
        <v>508</v>
      </c>
      <c r="D126" s="27">
        <f t="shared" ref="D126" si="87">+SUM(D124:D125)</f>
        <v>659</v>
      </c>
      <c r="E126" s="27">
        <f t="shared" ref="E126" si="88">+SUM(E124:E125)</f>
        <v>655</v>
      </c>
      <c r="F126" s="27">
        <f t="shared" ref="F126" si="89">+SUM(F124:F125)</f>
        <v>1814</v>
      </c>
      <c r="G126" s="27">
        <f t="shared" ref="G126" si="90">+SUM(G124:G125)</f>
        <v>1117</v>
      </c>
      <c r="H126" s="27">
        <f t="shared" ref="H126" si="91">+SUM(H124:H125)</f>
        <v>1892</v>
      </c>
      <c r="I126" s="27">
        <f t="shared" ref="I126" si="92">+SUM(I124:I125)</f>
        <v>1627</v>
      </c>
      <c r="J126" s="27">
        <f t="shared" ref="J126" si="93">+SUM(J124:J125)</f>
        <v>1866</v>
      </c>
      <c r="K126" s="27">
        <f t="shared" ref="K126" si="94">+SUM(K124:K125)</f>
        <v>1634</v>
      </c>
      <c r="L126" s="27">
        <f t="shared" ref="L126" si="95">+SUM(L124:L125)</f>
        <v>1060</v>
      </c>
      <c r="M126" s="27">
        <f t="shared" ref="M126" si="96">+SUM(M124:M125)</f>
        <v>768</v>
      </c>
      <c r="N126" s="27">
        <f t="shared" ref="N126" si="97">+SUM(N124:N125)</f>
        <v>1032</v>
      </c>
      <c r="O126" s="27">
        <f t="shared" ref="O126" si="98">+SUM(O124:O125)</f>
        <v>631</v>
      </c>
      <c r="P126" s="27">
        <f t="shared" ref="P126" si="99">+SUM(P124:P125)</f>
        <v>862</v>
      </c>
      <c r="Q126" s="27">
        <f t="shared" ref="Q126" si="100">+SUM(Q124:Q125)</f>
        <v>744</v>
      </c>
      <c r="R126" s="27">
        <f t="shared" ref="R126" si="101">+SUM(R124:R125)</f>
        <v>1750</v>
      </c>
      <c r="S126" s="27">
        <f t="shared" ref="S126" si="102">+SUM(S124:S125)</f>
        <v>1595</v>
      </c>
      <c r="T126" s="27">
        <f t="shared" ref="T126" si="103">+SUM(T124:T125)</f>
        <v>1233</v>
      </c>
      <c r="U126" s="27">
        <f t="shared" ref="U126" si="104">+SUM(U124:U125)</f>
        <v>-102</v>
      </c>
      <c r="V126" s="27">
        <f t="shared" ref="V126" si="105">+SUM(V124:V125)</f>
        <v>360</v>
      </c>
      <c r="W126" s="27">
        <f t="shared" ref="W126" si="106">+SUM(W124:W125)</f>
        <v>-491</v>
      </c>
      <c r="X126" s="27">
        <f t="shared" ref="X126" si="107">+SUM(X124:X125)</f>
        <v>-1307</v>
      </c>
      <c r="Y126" s="27">
        <f t="shared" ref="Y126" si="108">+SUM(Y124:Y125)</f>
        <v>472</v>
      </c>
      <c r="Z126" s="27">
        <f t="shared" ref="Z126" si="109">+SUM(Z124:Z125)</f>
        <v>350</v>
      </c>
      <c r="AA126" s="27">
        <f t="shared" ref="AA126:AG126" si="110">+SUM(AA124:AA125)</f>
        <v>-1815.2920699506412</v>
      </c>
      <c r="AB126" s="27">
        <f t="shared" si="110"/>
        <v>-1699.9914881826808</v>
      </c>
      <c r="AC126" s="27">
        <f t="shared" si="110"/>
        <v>593.1201339589627</v>
      </c>
      <c r="AD126" s="27">
        <f t="shared" si="110"/>
        <v>2911.1206013619867</v>
      </c>
      <c r="AE126" s="27">
        <f t="shared" si="110"/>
        <v>2095.6629396999861</v>
      </c>
      <c r="AF126" s="27">
        <f t="shared" si="110"/>
        <v>747.50354689964297</v>
      </c>
      <c r="AG126" s="27">
        <f t="shared" si="110"/>
        <v>4100.7362145539037</v>
      </c>
      <c r="AH126" s="27">
        <f t="shared" ref="AH126:AN126" si="111">+SUM(AH124:AH125)</f>
        <v>5198.7783665943698</v>
      </c>
      <c r="AI126" s="27">
        <f t="shared" si="111"/>
        <v>4362.3185570913083</v>
      </c>
      <c r="AJ126" s="27">
        <f t="shared" si="111"/>
        <v>6376</v>
      </c>
      <c r="AK126" s="27">
        <f t="shared" si="111"/>
        <v>3936</v>
      </c>
      <c r="AL126" s="27">
        <f t="shared" si="111"/>
        <v>8863</v>
      </c>
      <c r="AM126" s="27">
        <f t="shared" si="111"/>
        <v>6389</v>
      </c>
      <c r="AN126" s="27">
        <f t="shared" si="111"/>
        <v>6079.5136082545359</v>
      </c>
    </row>
    <row r="127" spans="1:40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>
      <c r="A128" s="14" t="s">
        <v>106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>
      <c r="A129" s="26" t="s">
        <v>110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</row>
    <row r="130" spans="1:40">
      <c r="A130" s="26" t="s">
        <v>159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</row>
    <row r="131" spans="1:40">
      <c r="A131" s="26" t="s">
        <v>160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</row>
    <row r="132" spans="1:40">
      <c r="A132" s="6" t="s">
        <v>111</v>
      </c>
      <c r="B132" s="27">
        <f>+SUM(B130:B131)</f>
        <v>2348</v>
      </c>
      <c r="C132" s="27">
        <f t="shared" ref="C132" si="112">+SUM(C130:C131)</f>
        <v>1727</v>
      </c>
      <c r="D132" s="27">
        <f t="shared" ref="D132" si="113">+SUM(D130:D131)</f>
        <v>2290</v>
      </c>
      <c r="E132" s="27">
        <f t="shared" ref="E132" si="114">+SUM(E130:E131)</f>
        <v>408</v>
      </c>
      <c r="F132" s="27">
        <f t="shared" ref="F132" si="115">+SUM(F130:F131)</f>
        <v>1028</v>
      </c>
      <c r="G132" s="27">
        <f t="shared" ref="G132" si="116">+SUM(G130:G131)</f>
        <v>913</v>
      </c>
      <c r="H132" s="27">
        <f t="shared" ref="H132" si="117">+SUM(H130:H131)</f>
        <v>785</v>
      </c>
      <c r="I132" s="27">
        <f t="shared" ref="I132" si="118">+SUM(I130:I131)</f>
        <v>1722</v>
      </c>
      <c r="J132" s="27">
        <f t="shared" ref="J132" si="119">+SUM(J130:J131)</f>
        <v>2221</v>
      </c>
      <c r="K132" s="27">
        <f t="shared" ref="K132" si="120">+SUM(K130:K131)</f>
        <v>2129</v>
      </c>
      <c r="L132" s="27">
        <f t="shared" ref="L132" si="121">+SUM(L130:L131)</f>
        <v>2229</v>
      </c>
      <c r="M132" s="27">
        <f t="shared" ref="M132" si="122">+SUM(M130:M131)</f>
        <v>974</v>
      </c>
      <c r="N132" s="27">
        <f t="shared" ref="N132" si="123">+SUM(N130:N131)</f>
        <v>1506</v>
      </c>
      <c r="O132" s="27">
        <f t="shared" ref="O132" si="124">+SUM(O130:O131)</f>
        <v>1384</v>
      </c>
      <c r="P132" s="27">
        <f t="shared" ref="P132" si="125">+SUM(P130:P131)</f>
        <v>853</v>
      </c>
      <c r="Q132" s="27">
        <f t="shared" ref="Q132" si="126">+SUM(Q130:Q131)</f>
        <v>1387</v>
      </c>
      <c r="R132" s="27">
        <f t="shared" ref="R132" si="127">+SUM(R130:R131)</f>
        <v>2140</v>
      </c>
      <c r="S132" s="27">
        <f t="shared" ref="S132" si="128">+SUM(S130:S131)</f>
        <v>1980</v>
      </c>
      <c r="T132" s="27">
        <f t="shared" ref="T132" si="129">+SUM(T130:T131)</f>
        <v>1990</v>
      </c>
      <c r="U132" s="27">
        <f t="shared" ref="U132" si="130">+SUM(U130:U131)</f>
        <v>206</v>
      </c>
      <c r="V132" s="27">
        <f t="shared" ref="V132" si="131">+SUM(V130:V131)</f>
        <v>-122</v>
      </c>
      <c r="W132" s="27">
        <f t="shared" ref="W132" si="132">+SUM(W130:W131)</f>
        <v>-24</v>
      </c>
      <c r="X132" s="27">
        <f t="shared" ref="X132" si="133">+SUM(X130:X131)</f>
        <v>-464</v>
      </c>
      <c r="Y132" s="27">
        <f t="shared" ref="Y132" si="134">+SUM(Y130:Y131)</f>
        <v>-19</v>
      </c>
      <c r="Z132" s="27">
        <f t="shared" ref="Z132" si="135">+SUM(Z130:Z131)</f>
        <v>-196</v>
      </c>
      <c r="AA132" s="27">
        <f t="shared" ref="AA132:AG132" si="136">+SUM(AA130:AA131)</f>
        <v>-301.04775907539988</v>
      </c>
      <c r="AB132" s="27">
        <f t="shared" si="136"/>
        <v>-999.8910691548499</v>
      </c>
      <c r="AC132" s="27">
        <f t="shared" si="136"/>
        <v>401.36802643345072</v>
      </c>
      <c r="AD132" s="27">
        <f t="shared" si="136"/>
        <v>936.72674171427479</v>
      </c>
      <c r="AE132" s="27">
        <f t="shared" si="136"/>
        <v>824.01665000963203</v>
      </c>
      <c r="AF132" s="27">
        <f t="shared" si="136"/>
        <v>189.27278770247176</v>
      </c>
      <c r="AG132" s="27">
        <f t="shared" si="136"/>
        <v>301.55363484533518</v>
      </c>
      <c r="AH132" s="27">
        <f t="shared" ref="AH132:AN132" si="137">+SUM(AH130:AH131)</f>
        <v>956.09016987001178</v>
      </c>
      <c r="AI132" s="27">
        <f t="shared" si="137"/>
        <v>1047.6380486119438</v>
      </c>
      <c r="AJ132" s="27">
        <f t="shared" si="137"/>
        <v>927</v>
      </c>
      <c r="AK132" s="27">
        <f t="shared" si="137"/>
        <v>324</v>
      </c>
      <c r="AL132" s="27">
        <f t="shared" si="137"/>
        <v>892</v>
      </c>
      <c r="AM132" s="27">
        <f t="shared" si="137"/>
        <v>820</v>
      </c>
      <c r="AN132" s="27">
        <f t="shared" si="137"/>
        <v>637.66488180200213</v>
      </c>
    </row>
    <row r="133" spans="1:40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>
      <c r="A134" s="14" t="s">
        <v>107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>
      <c r="A135" s="26" t="s">
        <v>110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</row>
    <row r="136" spans="1:40">
      <c r="A136" s="26" t="s">
        <v>159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</row>
    <row r="137" spans="1:40">
      <c r="A137" s="26" t="s">
        <v>160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</row>
    <row r="138" spans="1:40">
      <c r="A138" s="6" t="s">
        <v>111</v>
      </c>
      <c r="B138" s="27">
        <f>+SUM(B136:B137)</f>
        <v>71</v>
      </c>
      <c r="C138" s="27">
        <f t="shared" ref="C138" si="138">+SUM(C136:C137)</f>
        <v>180</v>
      </c>
      <c r="D138" s="27">
        <f t="shared" ref="D138" si="139">+SUM(D136:D137)</f>
        <v>54</v>
      </c>
      <c r="E138" s="27">
        <f t="shared" ref="E138" si="140">+SUM(E136:E137)</f>
        <v>-339</v>
      </c>
      <c r="F138" s="27">
        <f t="shared" ref="F138" si="141">+SUM(F136:F137)</f>
        <v>-1090</v>
      </c>
      <c r="G138" s="27">
        <f t="shared" ref="G138" si="142">+SUM(G136:G137)</f>
        <v>-1760</v>
      </c>
      <c r="H138" s="27">
        <f t="shared" ref="H138" si="143">+SUM(H136:H137)</f>
        <v>-2259</v>
      </c>
      <c r="I138" s="27">
        <f t="shared" ref="I138" si="144">+SUM(I136:I137)</f>
        <v>-271</v>
      </c>
      <c r="J138" s="27">
        <f t="shared" ref="J138" si="145">+SUM(J136:J137)</f>
        <v>-996</v>
      </c>
      <c r="K138" s="27">
        <f t="shared" ref="K138" si="146">+SUM(K136:K137)</f>
        <v>-1248</v>
      </c>
      <c r="L138" s="27">
        <f t="shared" ref="L138" si="147">+SUM(L136:L137)</f>
        <v>-1381</v>
      </c>
      <c r="M138" s="27">
        <f t="shared" ref="M138" si="148">+SUM(M136:M137)</f>
        <v>-256</v>
      </c>
      <c r="N138" s="27">
        <f t="shared" ref="N138" si="149">+SUM(N136:N137)</f>
        <v>-811</v>
      </c>
      <c r="O138" s="27">
        <f t="shared" ref="O138" si="150">+SUM(O136:O137)</f>
        <v>-1218</v>
      </c>
      <c r="P138" s="27">
        <f t="shared" ref="P138" si="151">+SUM(P136:P137)</f>
        <v>-1156</v>
      </c>
      <c r="Q138" s="27">
        <f t="shared" ref="Q138" si="152">+SUM(Q136:Q137)</f>
        <v>199</v>
      </c>
      <c r="R138" s="27">
        <f t="shared" ref="R138" si="153">+SUM(R136:R137)</f>
        <v>239</v>
      </c>
      <c r="S138" s="27">
        <f t="shared" ref="S138" si="154">+SUM(S136:S137)</f>
        <v>-219</v>
      </c>
      <c r="T138" s="27">
        <f t="shared" ref="T138" si="155">+SUM(T136:T137)</f>
        <v>-479</v>
      </c>
      <c r="U138" s="27">
        <f t="shared" ref="U138" si="156">+SUM(U136:U137)</f>
        <v>-338</v>
      </c>
      <c r="V138" s="27">
        <f t="shared" ref="V138" si="157">+SUM(V136:V137)</f>
        <v>-475</v>
      </c>
      <c r="W138" s="27">
        <f t="shared" ref="W138" si="158">+SUM(W136:W137)</f>
        <v>-914</v>
      </c>
      <c r="X138" s="27">
        <f t="shared" ref="X138" si="159">+SUM(X136:X137)</f>
        <v>-1194</v>
      </c>
      <c r="Y138" s="27">
        <f t="shared" ref="Y138" si="160">+SUM(Y136:Y137)</f>
        <v>-467</v>
      </c>
      <c r="Z138" s="27">
        <f t="shared" ref="Z138" si="161">+SUM(Z136:Z137)</f>
        <v>-1204</v>
      </c>
      <c r="AA138" s="27">
        <f t="shared" ref="AA138:AG138" si="162">+SUM(AA136:AA137)</f>
        <v>-1388.0331732079021</v>
      </c>
      <c r="AB138" s="27">
        <f t="shared" si="162"/>
        <v>-1573.7204730094199</v>
      </c>
      <c r="AC138" s="27">
        <f t="shared" si="162"/>
        <v>-194.12692780124667</v>
      </c>
      <c r="AD138" s="27">
        <f t="shared" si="162"/>
        <v>-561.12868303687128</v>
      </c>
      <c r="AE138" s="27">
        <f t="shared" si="162"/>
        <v>-734.65296042153341</v>
      </c>
      <c r="AF138" s="27">
        <f t="shared" si="162"/>
        <v>-1197.1735039454643</v>
      </c>
      <c r="AG138" s="27">
        <f t="shared" si="162"/>
        <v>215.27420374998701</v>
      </c>
      <c r="AH138" s="27">
        <f t="shared" ref="AH138:AN138" si="163">+SUM(AH136:AH137)</f>
        <v>-611.41685900402513</v>
      </c>
      <c r="AI138" s="27">
        <f t="shared" si="163"/>
        <v>-672.1987853686669</v>
      </c>
      <c r="AJ138" s="27">
        <f t="shared" si="163"/>
        <v>-730</v>
      </c>
      <c r="AK138" s="27">
        <f t="shared" si="163"/>
        <v>-39</v>
      </c>
      <c r="AL138" s="27">
        <f t="shared" si="163"/>
        <v>-85</v>
      </c>
      <c r="AM138" s="27">
        <f t="shared" si="163"/>
        <v>-60</v>
      </c>
      <c r="AN138" s="27">
        <f t="shared" si="163"/>
        <v>235.63309024571618</v>
      </c>
    </row>
    <row r="139" spans="1:40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>
      <c r="A140" s="14" t="s">
        <v>108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>
      <c r="A141" s="26" t="s">
        <v>110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</row>
    <row r="142" spans="1:40">
      <c r="A142" s="26" t="s">
        <v>159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</row>
    <row r="143" spans="1:40">
      <c r="A143" s="26" t="s">
        <v>160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</row>
    <row r="144" spans="1:40">
      <c r="A144" s="6" t="s">
        <v>111</v>
      </c>
      <c r="B144" s="27">
        <f>+SUM(B142:B143)</f>
        <v>0</v>
      </c>
      <c r="C144" s="27">
        <f t="shared" ref="C144" si="164">+SUM(C142:C143)</f>
        <v>0</v>
      </c>
      <c r="D144" s="27">
        <f t="shared" ref="D144" si="165">+SUM(D142:D143)</f>
        <v>0</v>
      </c>
      <c r="E144" s="27">
        <f t="shared" ref="E144" si="166">+SUM(E142:E143)</f>
        <v>0</v>
      </c>
      <c r="F144" s="27">
        <f t="shared" ref="F144" si="167">+SUM(F142:F143)</f>
        <v>0</v>
      </c>
      <c r="G144" s="27">
        <f t="shared" ref="G144" si="168">+SUM(G142:G143)</f>
        <v>0</v>
      </c>
      <c r="H144" s="27">
        <f t="shared" ref="H144" si="169">+SUM(H142:H143)</f>
        <v>-3</v>
      </c>
      <c r="I144" s="27">
        <f t="shared" ref="I144" si="170">+SUM(I142:I143)</f>
        <v>149</v>
      </c>
      <c r="J144" s="27">
        <f t="shared" ref="J144" si="171">+SUM(J142:J143)</f>
        <v>170</v>
      </c>
      <c r="K144" s="27">
        <f t="shared" ref="K144" si="172">+SUM(K142:K143)</f>
        <v>170</v>
      </c>
      <c r="L144" s="27">
        <f t="shared" ref="L144" si="173">+SUM(L142:L143)</f>
        <v>171</v>
      </c>
      <c r="M144" s="27">
        <f t="shared" ref="M144" si="174">+SUM(M142:M143)</f>
        <v>397</v>
      </c>
      <c r="N144" s="27">
        <f t="shared" ref="N144" si="175">+SUM(N142:N143)</f>
        <v>341</v>
      </c>
      <c r="O144" s="27">
        <f t="shared" ref="O144" si="176">+SUM(O142:O143)</f>
        <v>38</v>
      </c>
      <c r="P144" s="27">
        <f t="shared" ref="P144" si="177">+SUM(P142:P143)</f>
        <v>341</v>
      </c>
      <c r="Q144" s="27">
        <f t="shared" ref="Q144" si="178">+SUM(Q142:Q143)</f>
        <v>252</v>
      </c>
      <c r="R144" s="27">
        <f t="shared" ref="R144" si="179">+SUM(R142:R143)</f>
        <v>379</v>
      </c>
      <c r="S144" s="27">
        <f t="shared" ref="S144" si="180">+SUM(S142:S143)</f>
        <v>379</v>
      </c>
      <c r="T144" s="27">
        <f t="shared" ref="T144" si="181">+SUM(T142:T143)</f>
        <v>520</v>
      </c>
      <c r="U144" s="27">
        <f t="shared" ref="U144" si="182">+SUM(U142:U143)</f>
        <v>406</v>
      </c>
      <c r="V144" s="27">
        <f t="shared" ref="V144" si="183">+SUM(V142:V143)</f>
        <v>604</v>
      </c>
      <c r="W144" s="27">
        <f t="shared" ref="W144" si="184">+SUM(W142:W143)</f>
        <v>604</v>
      </c>
      <c r="X144" s="27">
        <f t="shared" ref="X144" si="185">+SUM(X142:X143)</f>
        <v>701</v>
      </c>
      <c r="Y144" s="27">
        <f t="shared" ref="Y144" si="186">+SUM(Y142:Y143)</f>
        <v>1094</v>
      </c>
      <c r="Z144" s="27">
        <f t="shared" ref="Z144" si="187">+SUM(Z142:Z143)</f>
        <v>419</v>
      </c>
      <c r="AA144" s="27">
        <f t="shared" ref="AA144:AG144" si="188">+SUM(AA142:AA143)</f>
        <v>418.53561178679274</v>
      </c>
      <c r="AB144" s="27">
        <f t="shared" si="188"/>
        <v>465.84986801993909</v>
      </c>
      <c r="AC144" s="27">
        <f t="shared" si="188"/>
        <v>478.40358344596461</v>
      </c>
      <c r="AD144" s="27">
        <f t="shared" si="188"/>
        <v>817.3493037278422</v>
      </c>
      <c r="AE144" s="27">
        <f t="shared" si="188"/>
        <v>816.58373734209363</v>
      </c>
      <c r="AF144" s="27">
        <f t="shared" si="188"/>
        <v>931.28686830495826</v>
      </c>
      <c r="AG144" s="27">
        <f t="shared" si="188"/>
        <v>220.08972764094688</v>
      </c>
      <c r="AH144" s="27">
        <f t="shared" ref="AH144:AN144" si="189">+SUM(AH142:AH143)</f>
        <v>271.7980049916091</v>
      </c>
      <c r="AI144" s="27">
        <f t="shared" si="189"/>
        <v>271.7980049916091</v>
      </c>
      <c r="AJ144" s="27">
        <f t="shared" si="189"/>
        <v>1356</v>
      </c>
      <c r="AK144" s="27">
        <f t="shared" si="189"/>
        <v>-378</v>
      </c>
      <c r="AL144" s="27">
        <f t="shared" si="189"/>
        <v>-85</v>
      </c>
      <c r="AM144" s="27">
        <f t="shared" si="189"/>
        <v>-86</v>
      </c>
      <c r="AN144" s="27">
        <f t="shared" si="189"/>
        <v>514.64624923588326</v>
      </c>
    </row>
    <row r="145" spans="1:40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>
      <c r="A146" s="14" t="s">
        <v>109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>
      <c r="A147" s="26" t="s">
        <v>110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</row>
    <row r="148" spans="1:40">
      <c r="A148" s="26" t="s">
        <v>159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</row>
    <row r="149" spans="1:40">
      <c r="A149" s="26" t="s">
        <v>160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</row>
    <row r="150" spans="1:40">
      <c r="A150" s="6" t="s">
        <v>111</v>
      </c>
      <c r="B150" s="27">
        <f>+SUM(B148:B149)</f>
        <v>904</v>
      </c>
      <c r="C150" s="27">
        <f t="shared" ref="C150" si="190">+SUM(C148:C149)</f>
        <v>737</v>
      </c>
      <c r="D150" s="27">
        <f t="shared" ref="D150" si="191">+SUM(D148:D149)</f>
        <v>937</v>
      </c>
      <c r="E150" s="27">
        <f t="shared" ref="E150" si="192">+SUM(E148:E149)</f>
        <v>-26</v>
      </c>
      <c r="F150" s="27">
        <f t="shared" ref="F150" si="193">+SUM(F148:F149)</f>
        <v>753</v>
      </c>
      <c r="G150" s="27">
        <f t="shared" ref="G150" si="194">+SUM(G148:G149)</f>
        <v>304</v>
      </c>
      <c r="H150" s="27">
        <f t="shared" ref="H150" si="195">+SUM(H148:H149)</f>
        <v>581</v>
      </c>
      <c r="I150" s="27">
        <f t="shared" ref="I150" si="196">+SUM(I148:I149)</f>
        <v>1647</v>
      </c>
      <c r="J150" s="27">
        <f t="shared" ref="J150" si="197">+SUM(J148:J149)</f>
        <v>3235</v>
      </c>
      <c r="K150" s="27">
        <f t="shared" ref="K150" si="198">+SUM(K148:K149)</f>
        <v>4282</v>
      </c>
      <c r="L150" s="27">
        <f t="shared" ref="L150" si="199">+SUM(L148:L149)</f>
        <v>5764</v>
      </c>
      <c r="M150" s="27">
        <f t="shared" ref="M150" si="200">+SUM(M148:M149)</f>
        <v>2288</v>
      </c>
      <c r="N150" s="27">
        <f t="shared" ref="N150" si="201">+SUM(N148:N149)</f>
        <v>3070</v>
      </c>
      <c r="O150" s="27">
        <f t="shared" ref="O150" si="202">+SUM(O148:O149)</f>
        <v>2759</v>
      </c>
      <c r="P150" s="27">
        <f t="shared" ref="P150" si="203">+SUM(P148:P149)</f>
        <v>4925</v>
      </c>
      <c r="Q150" s="27">
        <f t="shared" ref="Q150" si="204">+SUM(Q148:Q149)</f>
        <v>1652</v>
      </c>
      <c r="R150" s="27">
        <f t="shared" ref="R150" si="205">+SUM(R148:R149)</f>
        <v>2575</v>
      </c>
      <c r="S150" s="27">
        <f t="shared" ref="S150" si="206">+SUM(S148:S149)</f>
        <v>2896</v>
      </c>
      <c r="T150" s="27">
        <f t="shared" ref="T150" si="207">+SUM(T148:T149)</f>
        <v>4847</v>
      </c>
      <c r="U150" s="27">
        <f t="shared" ref="U150" si="208">+SUM(U148:U149)</f>
        <v>-313</v>
      </c>
      <c r="V150" s="27">
        <f t="shared" ref="V150" si="209">+SUM(V148:V149)</f>
        <v>49</v>
      </c>
      <c r="W150" s="27">
        <f t="shared" ref="W150" si="210">+SUM(W148:W149)</f>
        <v>2590</v>
      </c>
      <c r="X150" s="27">
        <f t="shared" ref="X150" si="211">+SUM(X148:X149)</f>
        <v>4094</v>
      </c>
      <c r="Y150" s="27">
        <f t="shared" ref="Y150" si="212">+SUM(Y148:Y149)</f>
        <v>154</v>
      </c>
      <c r="Z150" s="27">
        <f t="shared" ref="Z150" si="213">+SUM(Z148:Z149)</f>
        <v>1638</v>
      </c>
      <c r="AA150" s="27">
        <f t="shared" ref="AA150:AG150" si="214">+SUM(AA148:AA149)</f>
        <v>3004.4738952008374</v>
      </c>
      <c r="AB150" s="27">
        <f t="shared" si="214"/>
        <v>3793.5161680323654</v>
      </c>
      <c r="AC150" s="27">
        <f t="shared" si="214"/>
        <v>-442.76499082442024</v>
      </c>
      <c r="AD150" s="27">
        <f t="shared" si="214"/>
        <v>975.19665447198713</v>
      </c>
      <c r="AE150" s="27">
        <f t="shared" si="214"/>
        <v>3070.8761700960458</v>
      </c>
      <c r="AF150" s="27">
        <f t="shared" si="214"/>
        <v>2930.742552742362</v>
      </c>
      <c r="AG150" s="27">
        <f t="shared" si="214"/>
        <v>-162.27276806807276</v>
      </c>
      <c r="AH150" s="27">
        <f t="shared" ref="AH150:AN150" si="215">+SUM(AH148:AH149)</f>
        <v>2286.8697789165235</v>
      </c>
      <c r="AI150" s="27">
        <f t="shared" si="215"/>
        <v>3011.294283717416</v>
      </c>
      <c r="AJ150" s="27">
        <f t="shared" si="215"/>
        <v>3418</v>
      </c>
      <c r="AK150" s="27">
        <f t="shared" si="215"/>
        <v>1286</v>
      </c>
      <c r="AL150" s="27">
        <f t="shared" si="215"/>
        <v>2922</v>
      </c>
      <c r="AM150" s="27">
        <f t="shared" si="215"/>
        <v>8081</v>
      </c>
      <c r="AN150" s="27">
        <f t="shared" si="215"/>
        <v>9200.572708484935</v>
      </c>
    </row>
    <row r="151" spans="1:40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 hidden="1">
      <c r="A152" s="14" t="s">
        <v>5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 hidden="1">
      <c r="A153" s="26" t="s">
        <v>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</row>
    <row r="154" spans="1:40" hidden="1">
      <c r="A154" s="26" t="s">
        <v>3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</row>
    <row r="155" spans="1:40" hidden="1">
      <c r="A155" s="26" t="s">
        <v>4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</row>
    <row r="156" spans="1:40" hidden="1">
      <c r="A156" s="6" t="s">
        <v>8</v>
      </c>
      <c r="B156" s="27">
        <f>+SUM(B154:B155)</f>
        <v>0</v>
      </c>
      <c r="C156" s="27">
        <f t="shared" ref="C156" si="216">+SUM(C154:C155)</f>
        <v>0</v>
      </c>
      <c r="D156" s="27">
        <f t="shared" ref="D156" si="217">+SUM(D154:D155)</f>
        <v>0</v>
      </c>
      <c r="E156" s="27">
        <f t="shared" ref="E156" si="218">+SUM(E154:E155)</f>
        <v>0</v>
      </c>
      <c r="F156" s="27">
        <f t="shared" ref="F156" si="219">+SUM(F154:F155)</f>
        <v>0</v>
      </c>
      <c r="G156" s="27">
        <f t="shared" ref="G156" si="220">+SUM(G154:G155)</f>
        <v>0</v>
      </c>
      <c r="H156" s="27">
        <f t="shared" ref="H156" si="221">+SUM(H154:H155)</f>
        <v>3126</v>
      </c>
      <c r="I156" s="27">
        <f t="shared" ref="I156" si="222">+SUM(I154:I155)</f>
        <v>0</v>
      </c>
      <c r="J156" s="27">
        <f t="shared" ref="J156" si="223">+SUM(J154:J155)</f>
        <v>0</v>
      </c>
      <c r="K156" s="27">
        <f t="shared" ref="K156" si="224">+SUM(K154:K155)</f>
        <v>0</v>
      </c>
      <c r="L156" s="27">
        <f t="shared" ref="L156" si="225">+SUM(L154:L155)</f>
        <v>424</v>
      </c>
      <c r="M156" s="27">
        <f t="shared" ref="M156" si="226">+SUM(M154:M155)</f>
        <v>0</v>
      </c>
      <c r="N156" s="27">
        <f t="shared" ref="N156" si="227">+SUM(N154:N155)</f>
        <v>0</v>
      </c>
      <c r="O156" s="27">
        <f t="shared" ref="O156" si="228">+SUM(O154:O155)</f>
        <v>0</v>
      </c>
      <c r="P156" s="27">
        <f t="shared" ref="P156" si="229">+SUM(P154:P155)</f>
        <v>0</v>
      </c>
      <c r="Q156" s="27">
        <f t="shared" ref="Q156" si="230">+SUM(Q154:Q155)</f>
        <v>0</v>
      </c>
      <c r="R156" s="27">
        <f t="shared" ref="R156" si="231">+SUM(R154:R155)</f>
        <v>0</v>
      </c>
      <c r="S156" s="27">
        <f t="shared" ref="S156" si="232">+SUM(S154:S155)</f>
        <v>0</v>
      </c>
      <c r="T156" s="27">
        <f t="shared" ref="T156" si="233">+SUM(T154:T155)</f>
        <v>0</v>
      </c>
      <c r="U156" s="27">
        <f t="shared" ref="U156" si="234">+SUM(U154:U155)</f>
        <v>0</v>
      </c>
      <c r="V156" s="27">
        <f t="shared" ref="V156" si="235">+SUM(V154:V155)</f>
        <v>0</v>
      </c>
      <c r="W156" s="27">
        <f t="shared" ref="W156" si="236">+SUM(W154:W155)</f>
        <v>0</v>
      </c>
      <c r="X156" s="27">
        <f t="shared" ref="X156" si="237">+SUM(X154:X155)</f>
        <v>0</v>
      </c>
      <c r="Y156" s="27">
        <f t="shared" ref="Y156" si="238">+SUM(Y154:Y155)</f>
        <v>0</v>
      </c>
      <c r="Z156" s="27">
        <f t="shared" ref="Z156:AD156" si="239">+SUM(Z154:Z155)</f>
        <v>0</v>
      </c>
      <c r="AA156" s="27">
        <f t="shared" si="239"/>
        <v>0</v>
      </c>
      <c r="AB156" s="27">
        <f t="shared" si="239"/>
        <v>0</v>
      </c>
      <c r="AC156" s="27">
        <f t="shared" si="239"/>
        <v>0</v>
      </c>
      <c r="AD156" s="27">
        <f t="shared" si="239"/>
        <v>0</v>
      </c>
      <c r="AE156" s="27">
        <f t="shared" ref="AE156:AF156" si="240">+SUM(AE154:AE155)</f>
        <v>0</v>
      </c>
      <c r="AF156" s="27">
        <f t="shared" si="240"/>
        <v>0</v>
      </c>
      <c r="AG156" s="27">
        <f t="shared" ref="AG156:AH156" si="241">+SUM(AG154:AG155)</f>
        <v>0</v>
      </c>
      <c r="AH156" s="27">
        <f t="shared" si="241"/>
        <v>0</v>
      </c>
      <c r="AI156" s="27"/>
      <c r="AJ156" s="27"/>
      <c r="AK156" s="27"/>
      <c r="AL156" s="27"/>
      <c r="AM156" s="27"/>
      <c r="AN156" s="27"/>
    </row>
    <row r="157" spans="1:40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>
      <c r="A158" s="14" t="s">
        <v>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>
      <c r="A159" s="26" t="s">
        <v>110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42">AA147+AA141+AA135+AA129+AA123+AA117</f>
        <v>34256.490862785955</v>
      </c>
      <c r="AB159" s="8">
        <f t="shared" si="242"/>
        <v>54952.220797678005</v>
      </c>
      <c r="AC159" s="8">
        <f t="shared" si="242"/>
        <v>27131.446531826419</v>
      </c>
      <c r="AD159" s="8">
        <f t="shared" si="242"/>
        <v>33902.993306275028</v>
      </c>
      <c r="AE159" s="8">
        <f t="shared" si="242"/>
        <v>40512.376598700866</v>
      </c>
      <c r="AF159" s="8">
        <f t="shared" si="242"/>
        <v>72000.227845514353</v>
      </c>
      <c r="AG159" s="8">
        <f t="shared" ref="AG159:AH159" si="243">AG147+AG141+AG135+AG129+AG123+AG117</f>
        <v>22141.824192506938</v>
      </c>
      <c r="AH159" s="8">
        <f t="shared" si="243"/>
        <v>32015.511272670956</v>
      </c>
      <c r="AI159" s="8">
        <f t="shared" ref="AI159" si="244">AI147+AI141+AI135+AI129+AI123+AI117</f>
        <v>46133.933176880179</v>
      </c>
      <c r="AJ159" s="8">
        <v>83632</v>
      </c>
      <c r="AK159" s="8">
        <v>30258</v>
      </c>
      <c r="AL159" s="8">
        <v>51764</v>
      </c>
      <c r="AM159" s="8">
        <v>71311</v>
      </c>
      <c r="AN159" s="8">
        <v>113927.78533135091</v>
      </c>
    </row>
    <row r="160" spans="1:40">
      <c r="A160" s="26" t="s">
        <v>159</v>
      </c>
      <c r="B160" s="8">
        <f t="shared" ref="B160:AC160" si="245">B81+B86</f>
        <v>135018</v>
      </c>
      <c r="C160" s="8">
        <f t="shared" si="245"/>
        <v>142757</v>
      </c>
      <c r="D160" s="8">
        <f t="shared" si="245"/>
        <v>214643</v>
      </c>
      <c r="E160" s="8">
        <f t="shared" si="245"/>
        <v>117267</v>
      </c>
      <c r="F160" s="8">
        <f t="shared" si="245"/>
        <v>160109</v>
      </c>
      <c r="G160" s="8">
        <f t="shared" si="245"/>
        <v>170866</v>
      </c>
      <c r="H160" s="8">
        <f t="shared" si="245"/>
        <v>261840</v>
      </c>
      <c r="I160" s="8">
        <f t="shared" si="245"/>
        <v>148707</v>
      </c>
      <c r="J160" s="8">
        <f t="shared" si="245"/>
        <v>203058</v>
      </c>
      <c r="K160" s="8">
        <f t="shared" si="245"/>
        <v>224181</v>
      </c>
      <c r="L160" s="8">
        <f t="shared" si="245"/>
        <v>335510</v>
      </c>
      <c r="M160" s="8">
        <f t="shared" si="245"/>
        <v>161655</v>
      </c>
      <c r="N160" s="8">
        <f t="shared" si="245"/>
        <v>213851</v>
      </c>
      <c r="O160" s="8">
        <f t="shared" si="245"/>
        <v>231637</v>
      </c>
      <c r="P160" s="8">
        <f t="shared" si="245"/>
        <v>349054</v>
      </c>
      <c r="Q160" s="8">
        <f t="shared" si="245"/>
        <v>170988</v>
      </c>
      <c r="R160" s="8">
        <f t="shared" si="245"/>
        <v>237137</v>
      </c>
      <c r="S160" s="8">
        <f t="shared" si="245"/>
        <v>275254</v>
      </c>
      <c r="T160" s="8">
        <f t="shared" si="245"/>
        <v>428521</v>
      </c>
      <c r="U160" s="8">
        <f t="shared" si="245"/>
        <v>163504</v>
      </c>
      <c r="V160" s="8">
        <f t="shared" si="245"/>
        <v>203822</v>
      </c>
      <c r="W160" s="8">
        <f t="shared" si="245"/>
        <v>241450</v>
      </c>
      <c r="X160" s="8">
        <f t="shared" si="245"/>
        <v>388745</v>
      </c>
      <c r="Y160" s="8">
        <f t="shared" si="245"/>
        <v>177218</v>
      </c>
      <c r="Z160" s="8">
        <f t="shared" si="245"/>
        <v>262255</v>
      </c>
      <c r="AA160" s="8">
        <f t="shared" si="245"/>
        <v>351600</v>
      </c>
      <c r="AB160" s="8">
        <f t="shared" si="245"/>
        <v>535660</v>
      </c>
      <c r="AC160" s="8">
        <f t="shared" si="245"/>
        <v>211768</v>
      </c>
      <c r="AD160" s="8">
        <f t="shared" ref="AD160:AI160" si="246">AD81+AD86</f>
        <v>277591</v>
      </c>
      <c r="AE160" s="8">
        <f t="shared" si="246"/>
        <v>358551</v>
      </c>
      <c r="AF160" s="8">
        <f t="shared" si="246"/>
        <v>580438</v>
      </c>
      <c r="AG160" s="8">
        <f t="shared" si="246"/>
        <v>178396</v>
      </c>
      <c r="AH160" s="8">
        <f t="shared" si="246"/>
        <v>265560</v>
      </c>
      <c r="AI160" s="8">
        <f t="shared" si="246"/>
        <v>411488</v>
      </c>
      <c r="AJ160" s="8">
        <v>688827</v>
      </c>
      <c r="AK160" s="8">
        <v>247899</v>
      </c>
      <c r="AL160" s="8">
        <v>399938</v>
      </c>
      <c r="AM160" s="8">
        <v>564687</v>
      </c>
      <c r="AN160" s="8">
        <v>845261</v>
      </c>
    </row>
    <row r="161" spans="1:40">
      <c r="A161" s="26" t="s">
        <v>160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H161" si="247">AC82+AC89+AC90</f>
        <v>-208870</v>
      </c>
      <c r="AD161" s="8">
        <f t="shared" si="247"/>
        <v>-279230</v>
      </c>
      <c r="AE161" s="8">
        <f t="shared" si="247"/>
        <v>-323066</v>
      </c>
      <c r="AF161" s="8">
        <f t="shared" si="247"/>
        <v>-535650</v>
      </c>
      <c r="AG161" s="8">
        <f t="shared" si="247"/>
        <v>-166196</v>
      </c>
      <c r="AH161" s="8">
        <f t="shared" si="247"/>
        <v>-240709</v>
      </c>
      <c r="AI161" s="8">
        <f t="shared" ref="AI161" si="248">AI82+AI89+AI90</f>
        <v>-336279</v>
      </c>
      <c r="AJ161" s="8">
        <v>-575662</v>
      </c>
      <c r="AK161" s="8">
        <v>-209024</v>
      </c>
      <c r="AL161" s="8">
        <v>-346502</v>
      </c>
      <c r="AM161" s="8">
        <v>-474597</v>
      </c>
      <c r="AN161" s="8">
        <v>-722417</v>
      </c>
    </row>
    <row r="162" spans="1:40">
      <c r="A162" s="6" t="s">
        <v>111</v>
      </c>
      <c r="B162" s="27">
        <f t="shared" ref="B162:AE162" si="249">+SUM(B160:B161)</f>
        <v>15938</v>
      </c>
      <c r="C162" s="27">
        <f t="shared" si="249"/>
        <v>11631</v>
      </c>
      <c r="D162" s="27">
        <f t="shared" si="249"/>
        <v>18428</v>
      </c>
      <c r="E162" s="27">
        <f t="shared" si="249"/>
        <v>11061</v>
      </c>
      <c r="F162" s="27">
        <f t="shared" si="249"/>
        <v>20733</v>
      </c>
      <c r="G162" s="27">
        <f t="shared" si="249"/>
        <v>15856</v>
      </c>
      <c r="H162" s="27">
        <f t="shared" si="249"/>
        <v>31011</v>
      </c>
      <c r="I162" s="27">
        <f t="shared" si="249"/>
        <v>16740</v>
      </c>
      <c r="J162" s="27">
        <f t="shared" si="249"/>
        <v>24152</v>
      </c>
      <c r="K162" s="27">
        <f t="shared" si="249"/>
        <v>21803</v>
      </c>
      <c r="L162" s="27">
        <f t="shared" si="249"/>
        <v>33160</v>
      </c>
      <c r="M162" s="27">
        <f t="shared" si="249"/>
        <v>18492</v>
      </c>
      <c r="N162" s="27">
        <f t="shared" si="249"/>
        <v>24543</v>
      </c>
      <c r="O162" s="27">
        <f t="shared" si="249"/>
        <v>20702</v>
      </c>
      <c r="P162" s="27">
        <f t="shared" si="249"/>
        <v>28811</v>
      </c>
      <c r="Q162" s="27">
        <f t="shared" si="249"/>
        <v>24368</v>
      </c>
      <c r="R162" s="27">
        <f t="shared" si="249"/>
        <v>32366</v>
      </c>
      <c r="S162" s="27">
        <f t="shared" si="249"/>
        <v>30999</v>
      </c>
      <c r="T162" s="27">
        <f t="shared" si="249"/>
        <v>44494</v>
      </c>
      <c r="U162" s="27">
        <f t="shared" si="249"/>
        <v>19756</v>
      </c>
      <c r="V162" s="27">
        <f t="shared" si="249"/>
        <v>21784</v>
      </c>
      <c r="W162" s="27">
        <f t="shared" si="249"/>
        <v>22522</v>
      </c>
      <c r="X162" s="27">
        <f t="shared" si="249"/>
        <v>35726</v>
      </c>
      <c r="Y162" s="27">
        <f t="shared" si="249"/>
        <v>16658</v>
      </c>
      <c r="Z162" s="27">
        <f t="shared" si="249"/>
        <v>14626</v>
      </c>
      <c r="AA162" s="27">
        <f t="shared" si="249"/>
        <v>55175</v>
      </c>
      <c r="AB162" s="27">
        <f t="shared" si="249"/>
        <v>78710</v>
      </c>
      <c r="AC162" s="27">
        <f t="shared" si="249"/>
        <v>2898</v>
      </c>
      <c r="AD162" s="27">
        <f t="shared" si="249"/>
        <v>-1639</v>
      </c>
      <c r="AE162" s="27">
        <f t="shared" si="249"/>
        <v>35485</v>
      </c>
      <c r="AF162" s="27">
        <f>+SUM(AF160:AF161)</f>
        <v>44788</v>
      </c>
      <c r="AG162" s="27">
        <f t="shared" ref="AG162:AN162" si="250">+SUM(AG160:AG161)</f>
        <v>12200</v>
      </c>
      <c r="AH162" s="27">
        <f t="shared" si="250"/>
        <v>24851</v>
      </c>
      <c r="AI162" s="27">
        <f t="shared" si="250"/>
        <v>75209</v>
      </c>
      <c r="AJ162" s="27">
        <f t="shared" si="250"/>
        <v>113165</v>
      </c>
      <c r="AK162" s="27">
        <f t="shared" si="250"/>
        <v>38875</v>
      </c>
      <c r="AL162" s="27">
        <f t="shared" si="250"/>
        <v>53436</v>
      </c>
      <c r="AM162" s="27">
        <f t="shared" si="250"/>
        <v>90090</v>
      </c>
      <c r="AN162" s="27">
        <f t="shared" si="250"/>
        <v>122844</v>
      </c>
    </row>
    <row r="163" spans="1:40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</row>
    <row r="164" spans="1:40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0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0" s="29" customFormat="1">
      <c r="A166" s="34" t="s">
        <v>112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s="29" customFormat="1">
      <c r="A167" s="43"/>
      <c r="B167" s="38">
        <f t="shared" ref="B167:Z167" si="251">+B113</f>
        <v>41090</v>
      </c>
      <c r="C167" s="38">
        <f t="shared" si="251"/>
        <v>41182</v>
      </c>
      <c r="D167" s="38">
        <f t="shared" si="251"/>
        <v>41274</v>
      </c>
      <c r="E167" s="38">
        <f t="shared" si="251"/>
        <v>41364</v>
      </c>
      <c r="F167" s="38">
        <f t="shared" si="251"/>
        <v>41455</v>
      </c>
      <c r="G167" s="38">
        <f t="shared" si="251"/>
        <v>41547</v>
      </c>
      <c r="H167" s="38">
        <f t="shared" si="251"/>
        <v>41639</v>
      </c>
      <c r="I167" s="38">
        <f t="shared" si="251"/>
        <v>41729</v>
      </c>
      <c r="J167" s="38">
        <f t="shared" si="251"/>
        <v>41820</v>
      </c>
      <c r="K167" s="38">
        <f t="shared" si="251"/>
        <v>41912</v>
      </c>
      <c r="L167" s="38">
        <f t="shared" si="251"/>
        <v>42004</v>
      </c>
      <c r="M167" s="38">
        <f t="shared" si="251"/>
        <v>42094</v>
      </c>
      <c r="N167" s="38">
        <f t="shared" si="251"/>
        <v>42185</v>
      </c>
      <c r="O167" s="38">
        <f t="shared" si="251"/>
        <v>42277</v>
      </c>
      <c r="P167" s="38">
        <f t="shared" si="251"/>
        <v>42369</v>
      </c>
      <c r="Q167" s="38">
        <f t="shared" si="251"/>
        <v>42460</v>
      </c>
      <c r="R167" s="38">
        <f t="shared" si="251"/>
        <v>42551</v>
      </c>
      <c r="S167" s="38">
        <f t="shared" si="251"/>
        <v>42643</v>
      </c>
      <c r="T167" s="38">
        <f t="shared" si="251"/>
        <v>42735</v>
      </c>
      <c r="U167" s="38">
        <f t="shared" si="251"/>
        <v>42825</v>
      </c>
      <c r="V167" s="38">
        <f t="shared" si="251"/>
        <v>42916</v>
      </c>
      <c r="W167" s="38">
        <f t="shared" si="251"/>
        <v>43008</v>
      </c>
      <c r="X167" s="38">
        <f t="shared" si="251"/>
        <v>43100</v>
      </c>
      <c r="Y167" s="38">
        <f t="shared" si="251"/>
        <v>43190</v>
      </c>
      <c r="Z167" s="38">
        <f t="shared" si="251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</row>
    <row r="168" spans="1:40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</row>
    <row r="169" spans="1:40">
      <c r="A169" s="26" t="s">
        <v>104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</row>
    <row r="170" spans="1:40">
      <c r="A170" s="26" t="s">
        <v>105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</row>
    <row r="171" spans="1:40">
      <c r="A171" s="26" t="s">
        <v>106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</row>
    <row r="172" spans="1:40">
      <c r="A172" s="26" t="s">
        <v>107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</row>
    <row r="173" spans="1:40">
      <c r="A173" s="26" t="s">
        <v>108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</row>
    <row r="174" spans="1:40">
      <c r="A174" s="6" t="s">
        <v>7</v>
      </c>
      <c r="B174" s="27">
        <f t="shared" ref="B174:Y174" si="252">+SUM(B169:B173)</f>
        <v>1140.44</v>
      </c>
      <c r="C174" s="27">
        <f t="shared" si="252"/>
        <v>1081.2299999999998</v>
      </c>
      <c r="D174" s="27">
        <f t="shared" si="252"/>
        <v>1055.6099999999999</v>
      </c>
      <c r="E174" s="27">
        <f t="shared" si="252"/>
        <v>1082.04</v>
      </c>
      <c r="F174" s="27">
        <f t="shared" si="252"/>
        <v>1183.23</v>
      </c>
      <c r="G174" s="27">
        <f t="shared" si="252"/>
        <v>1283.4909999999998</v>
      </c>
      <c r="H174" s="27">
        <f t="shared" si="252"/>
        <v>1248.2109999999998</v>
      </c>
      <c r="I174" s="27">
        <f t="shared" si="252"/>
        <v>1253.8209999999997</v>
      </c>
      <c r="J174" s="27">
        <f t="shared" si="252"/>
        <v>1236.26</v>
      </c>
      <c r="K174" s="27">
        <f t="shared" si="252"/>
        <v>1236.46</v>
      </c>
      <c r="L174" s="27">
        <f t="shared" si="252"/>
        <v>1232.52</v>
      </c>
      <c r="M174" s="27">
        <f t="shared" si="252"/>
        <v>1280.69</v>
      </c>
      <c r="N174" s="27">
        <f t="shared" si="252"/>
        <v>1249.6899999999998</v>
      </c>
      <c r="O174" s="27">
        <f t="shared" si="252"/>
        <v>1236.5399999999997</v>
      </c>
      <c r="P174" s="27">
        <f t="shared" si="252"/>
        <v>1287.51</v>
      </c>
      <c r="Q174" s="27">
        <f t="shared" si="252"/>
        <v>1242.4100000000001</v>
      </c>
      <c r="R174" s="27">
        <f t="shared" si="252"/>
        <v>1199.2099999999998</v>
      </c>
      <c r="S174" s="27">
        <f t="shared" si="252"/>
        <v>1198.47</v>
      </c>
      <c r="T174" s="27">
        <f t="shared" si="252"/>
        <v>1251.5</v>
      </c>
      <c r="U174" s="27">
        <f t="shared" si="252"/>
        <v>1270.9199999999998</v>
      </c>
      <c r="V174" s="27">
        <f t="shared" si="252"/>
        <v>1331.86</v>
      </c>
      <c r="W174" s="27">
        <f t="shared" si="252"/>
        <v>1443.86</v>
      </c>
      <c r="X174" s="27">
        <f t="shared" si="252"/>
        <v>1441.34</v>
      </c>
      <c r="Y174" s="27">
        <f t="shared" si="252"/>
        <v>1467.09</v>
      </c>
      <c r="Z174" s="27">
        <f t="shared" ref="Z174:AE174" si="253">+SUM(Z169:Z173)</f>
        <v>1520.0900000000001</v>
      </c>
      <c r="AA174" s="27">
        <f t="shared" si="253"/>
        <v>3273.66</v>
      </c>
      <c r="AB174" s="27">
        <f t="shared" si="253"/>
        <v>3430.84</v>
      </c>
      <c r="AC174" s="27">
        <f t="shared" si="253"/>
        <v>3408.27</v>
      </c>
      <c r="AD174" s="27">
        <f t="shared" si="253"/>
        <v>3474.12</v>
      </c>
      <c r="AE174" s="27">
        <f t="shared" si="253"/>
        <v>3588.7974890000005</v>
      </c>
      <c r="AF174" s="27">
        <f t="shared" ref="AF174:AG174" si="254">+SUM(AF169:AF173)</f>
        <v>3748.736978670423</v>
      </c>
      <c r="AG174" s="27">
        <f t="shared" si="254"/>
        <v>3804.1298236704238</v>
      </c>
      <c r="AH174" s="27">
        <f t="shared" ref="AH174:AN174" si="255">+SUM(AH169:AH173)</f>
        <v>4160.7509996704239</v>
      </c>
      <c r="AI174" s="27">
        <f t="shared" si="255"/>
        <v>4537.5088515117868</v>
      </c>
      <c r="AJ174" s="27">
        <f t="shared" si="255"/>
        <v>4574</v>
      </c>
      <c r="AK174" s="27">
        <f t="shared" si="255"/>
        <v>4629</v>
      </c>
      <c r="AL174" s="27">
        <f t="shared" si="255"/>
        <v>4496</v>
      </c>
      <c r="AM174" s="27">
        <f t="shared" si="255"/>
        <v>4606</v>
      </c>
      <c r="AN174" s="27">
        <f t="shared" si="255"/>
        <v>4945.8684749567956</v>
      </c>
    </row>
    <row r="175" spans="1:40">
      <c r="A175" s="26" t="s">
        <v>113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</row>
    <row r="176" spans="1:40">
      <c r="A176" s="26" t="s">
        <v>114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</row>
    <row r="177" spans="1:40">
      <c r="A177" s="6" t="s">
        <v>7</v>
      </c>
      <c r="B177" s="27">
        <f>+SUM(B175:B176)</f>
        <v>1140.44</v>
      </c>
      <c r="C177" s="27">
        <f t="shared" ref="C177:Z177" si="256">+SUM(C175:C176)</f>
        <v>1081.2299999999998</v>
      </c>
      <c r="D177" s="27">
        <f t="shared" si="256"/>
        <v>1055.6100000000001</v>
      </c>
      <c r="E177" s="27">
        <f t="shared" si="256"/>
        <v>1082.04</v>
      </c>
      <c r="F177" s="27">
        <f t="shared" si="256"/>
        <v>1183.33</v>
      </c>
      <c r="G177" s="27">
        <f t="shared" si="256"/>
        <v>1283.491</v>
      </c>
      <c r="H177" s="27">
        <f t="shared" si="256"/>
        <v>1248.211</v>
      </c>
      <c r="I177" s="27">
        <f t="shared" si="256"/>
        <v>1253.8209999999999</v>
      </c>
      <c r="J177" s="27">
        <f t="shared" si="256"/>
        <v>1236.26</v>
      </c>
      <c r="K177" s="27">
        <f t="shared" si="256"/>
        <v>1236.46</v>
      </c>
      <c r="L177" s="27">
        <f t="shared" si="256"/>
        <v>1232.5200000000002</v>
      </c>
      <c r="M177" s="27">
        <f t="shared" si="256"/>
        <v>1280.69</v>
      </c>
      <c r="N177" s="27">
        <f t="shared" si="256"/>
        <v>1249.69</v>
      </c>
      <c r="O177" s="27">
        <f t="shared" si="256"/>
        <v>1236.54</v>
      </c>
      <c r="P177" s="27">
        <f t="shared" si="256"/>
        <v>1287.5100000000002</v>
      </c>
      <c r="Q177" s="27">
        <f t="shared" si="256"/>
        <v>1242.4100000000003</v>
      </c>
      <c r="R177" s="27">
        <f t="shared" si="256"/>
        <v>1199.21</v>
      </c>
      <c r="S177" s="27">
        <f t="shared" si="256"/>
        <v>1198.47</v>
      </c>
      <c r="T177" s="27">
        <f t="shared" si="256"/>
        <v>1251.5</v>
      </c>
      <c r="U177" s="27">
        <f t="shared" si="256"/>
        <v>1270.9199999999998</v>
      </c>
      <c r="V177" s="27">
        <f t="shared" si="256"/>
        <v>1331.8600000000001</v>
      </c>
      <c r="W177" s="27">
        <f t="shared" si="256"/>
        <v>1443.86</v>
      </c>
      <c r="X177" s="27">
        <f t="shared" si="256"/>
        <v>1441.34</v>
      </c>
      <c r="Y177" s="27">
        <f t="shared" si="256"/>
        <v>1467.09</v>
      </c>
      <c r="Z177" s="27">
        <f t="shared" si="256"/>
        <v>1520.09</v>
      </c>
      <c r="AA177" s="27">
        <f t="shared" ref="AA177:AG177" si="257">+SUM(AA175:AA176)</f>
        <v>3273.6599999999994</v>
      </c>
      <c r="AB177" s="27">
        <f t="shared" si="257"/>
        <v>3430.84</v>
      </c>
      <c r="AC177" s="27">
        <f t="shared" si="257"/>
        <v>3408.27</v>
      </c>
      <c r="AD177" s="27">
        <f t="shared" si="257"/>
        <v>3474.12</v>
      </c>
      <c r="AE177" s="27">
        <f t="shared" si="257"/>
        <v>3588.7974890000005</v>
      </c>
      <c r="AF177" s="27">
        <f t="shared" si="257"/>
        <v>3748.736978670423</v>
      </c>
      <c r="AG177" s="27">
        <f t="shared" si="257"/>
        <v>3804.1298236704238</v>
      </c>
      <c r="AH177" s="27">
        <f t="shared" ref="AH177:AN177" si="258">+SUM(AH175:AH176)</f>
        <v>4160.750999670423</v>
      </c>
      <c r="AI177" s="27">
        <f t="shared" si="258"/>
        <v>4537.5088515117868</v>
      </c>
      <c r="AJ177" s="27">
        <f t="shared" si="258"/>
        <v>4574</v>
      </c>
      <c r="AK177" s="27">
        <f t="shared" si="258"/>
        <v>4629</v>
      </c>
      <c r="AL177" s="27">
        <f t="shared" si="258"/>
        <v>4496</v>
      </c>
      <c r="AM177" s="27">
        <f t="shared" si="258"/>
        <v>4606</v>
      </c>
      <c r="AN177" s="27">
        <f t="shared" si="258"/>
        <v>4945.8684749567956</v>
      </c>
    </row>
    <row r="178" spans="1:40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81" spans="1:40">
      <c r="A181" s="34" t="s">
        <v>9</v>
      </c>
      <c r="B181" s="35" t="s">
        <v>115</v>
      </c>
      <c r="C181" s="35" t="s">
        <v>116</v>
      </c>
      <c r="D181" s="35" t="s">
        <v>117</v>
      </c>
      <c r="E181" s="35" t="s">
        <v>118</v>
      </c>
      <c r="F181" s="35" t="s">
        <v>119</v>
      </c>
      <c r="G181" s="35" t="s">
        <v>120</v>
      </c>
      <c r="H181" s="35" t="s">
        <v>121</v>
      </c>
      <c r="I181" s="35" t="s">
        <v>122</v>
      </c>
      <c r="J181" s="35" t="s">
        <v>123</v>
      </c>
      <c r="K181" s="35" t="s">
        <v>124</v>
      </c>
      <c r="L181" s="35" t="s">
        <v>125</v>
      </c>
      <c r="M181" s="35" t="s">
        <v>126</v>
      </c>
      <c r="N181" s="35" t="s">
        <v>127</v>
      </c>
      <c r="O181" s="35" t="s">
        <v>128</v>
      </c>
      <c r="P181" s="35" t="s">
        <v>129</v>
      </c>
      <c r="Q181" s="35" t="s">
        <v>130</v>
      </c>
      <c r="R181" s="35" t="s">
        <v>131</v>
      </c>
      <c r="S181" s="35" t="s">
        <v>132</v>
      </c>
      <c r="T181" s="35" t="s">
        <v>133</v>
      </c>
      <c r="U181" s="35" t="s">
        <v>134</v>
      </c>
      <c r="V181" s="35" t="s">
        <v>135</v>
      </c>
      <c r="W181" s="35" t="s">
        <v>136</v>
      </c>
      <c r="X181" s="35" t="s">
        <v>137</v>
      </c>
      <c r="Y181" s="35" t="s">
        <v>138</v>
      </c>
      <c r="Z181" s="35" t="s">
        <v>139</v>
      </c>
      <c r="AA181" s="35" t="s">
        <v>140</v>
      </c>
      <c r="AB181" s="35" t="s">
        <v>141</v>
      </c>
      <c r="AC181" s="35" t="s">
        <v>142</v>
      </c>
      <c r="AD181" s="35" t="s">
        <v>143</v>
      </c>
      <c r="AE181" s="35" t="s">
        <v>144</v>
      </c>
      <c r="AF181" s="35" t="s">
        <v>145</v>
      </c>
      <c r="AG181" s="35" t="s">
        <v>146</v>
      </c>
      <c r="AH181" s="35" t="s">
        <v>147</v>
      </c>
      <c r="AI181" s="35" t="s">
        <v>161</v>
      </c>
      <c r="AJ181" s="35" t="s">
        <v>163</v>
      </c>
      <c r="AK181" s="35" t="s">
        <v>164</v>
      </c>
      <c r="AL181" s="35" t="s">
        <v>165</v>
      </c>
      <c r="AM181" s="35" t="s">
        <v>166</v>
      </c>
      <c r="AN181" s="35" t="s">
        <v>167</v>
      </c>
    </row>
    <row r="182" spans="1:40">
      <c r="A182" s="36"/>
      <c r="B182" s="37" t="s">
        <v>41</v>
      </c>
      <c r="C182" s="37" t="s">
        <v>41</v>
      </c>
      <c r="D182" s="37" t="s">
        <v>41</v>
      </c>
      <c r="E182" s="37" t="s">
        <v>41</v>
      </c>
      <c r="F182" s="37" t="s">
        <v>41</v>
      </c>
      <c r="G182" s="37" t="s">
        <v>41</v>
      </c>
      <c r="H182" s="37" t="s">
        <v>41</v>
      </c>
      <c r="I182" s="37" t="s">
        <v>41</v>
      </c>
      <c r="J182" s="37" t="s">
        <v>41</v>
      </c>
      <c r="K182" s="37" t="s">
        <v>41</v>
      </c>
      <c r="L182" s="37" t="s">
        <v>41</v>
      </c>
      <c r="M182" s="37" t="s">
        <v>41</v>
      </c>
      <c r="N182" s="37" t="s">
        <v>41</v>
      </c>
      <c r="O182" s="37" t="s">
        <v>41</v>
      </c>
      <c r="P182" s="37" t="s">
        <v>41</v>
      </c>
      <c r="Q182" s="37" t="s">
        <v>41</v>
      </c>
      <c r="R182" s="37" t="s">
        <v>41</v>
      </c>
      <c r="S182" s="37" t="s">
        <v>41</v>
      </c>
      <c r="T182" s="37" t="s">
        <v>41</v>
      </c>
      <c r="U182" s="37" t="s">
        <v>41</v>
      </c>
      <c r="V182" s="37" t="s">
        <v>41</v>
      </c>
      <c r="W182" s="37" t="s">
        <v>41</v>
      </c>
      <c r="X182" s="37" t="s">
        <v>41</v>
      </c>
      <c r="Y182" s="37" t="s">
        <v>41</v>
      </c>
      <c r="Z182" s="37" t="s">
        <v>41</v>
      </c>
      <c r="AA182" s="37" t="s">
        <v>41</v>
      </c>
      <c r="AB182" s="37" t="s">
        <v>41</v>
      </c>
      <c r="AC182" s="37" t="s">
        <v>41</v>
      </c>
      <c r="AD182" s="37" t="s">
        <v>41</v>
      </c>
      <c r="AE182" s="37" t="s">
        <v>41</v>
      </c>
      <c r="AF182" s="37" t="s">
        <v>41</v>
      </c>
      <c r="AG182" s="37" t="s">
        <v>41</v>
      </c>
      <c r="AH182" s="37" t="s">
        <v>41</v>
      </c>
      <c r="AI182" s="37" t="s">
        <v>41</v>
      </c>
      <c r="AJ182" s="37" t="s">
        <v>41</v>
      </c>
      <c r="AK182" s="37" t="s">
        <v>41</v>
      </c>
      <c r="AL182" s="37" t="s">
        <v>41</v>
      </c>
      <c r="AM182" s="62" t="s">
        <v>41</v>
      </c>
      <c r="AN182" s="62" t="s">
        <v>41</v>
      </c>
    </row>
    <row r="183" spans="1:40">
      <c r="A183" s="14" t="s">
        <v>148</v>
      </c>
      <c r="B183" s="47">
        <f t="shared" ref="B183:W183" si="259">(B189+B190)+B191</f>
        <v>57597</v>
      </c>
      <c r="C183" s="47">
        <f t="shared" si="259"/>
        <v>17530</v>
      </c>
      <c r="D183" s="47">
        <f t="shared" si="259"/>
        <v>38134</v>
      </c>
      <c r="E183" s="47">
        <f t="shared" si="259"/>
        <v>29997</v>
      </c>
      <c r="F183" s="47">
        <f t="shared" si="259"/>
        <v>22770</v>
      </c>
      <c r="G183" s="47">
        <f t="shared" si="259"/>
        <v>53024</v>
      </c>
      <c r="H183" s="47">
        <f t="shared" si="259"/>
        <v>89470</v>
      </c>
      <c r="I183" s="47">
        <f t="shared" si="259"/>
        <v>71662</v>
      </c>
      <c r="J183" s="47">
        <f t="shared" si="259"/>
        <v>53286</v>
      </c>
      <c r="K183" s="47">
        <f t="shared" si="259"/>
        <v>87444</v>
      </c>
      <c r="L183" s="47">
        <f t="shared" si="259"/>
        <v>111316</v>
      </c>
      <c r="M183" s="47">
        <f t="shared" si="259"/>
        <v>94071</v>
      </c>
      <c r="N183" s="47">
        <f t="shared" si="259"/>
        <v>68866</v>
      </c>
      <c r="O183" s="47">
        <f t="shared" si="259"/>
        <v>104604</v>
      </c>
      <c r="P183" s="47">
        <f t="shared" si="259"/>
        <v>137465</v>
      </c>
      <c r="Q183" s="47">
        <f t="shared" si="259"/>
        <v>108131</v>
      </c>
      <c r="R183" s="47">
        <f t="shared" si="259"/>
        <v>92974</v>
      </c>
      <c r="S183" s="47">
        <f t="shared" si="259"/>
        <v>119576</v>
      </c>
      <c r="T183" s="47">
        <f t="shared" si="259"/>
        <v>173172</v>
      </c>
      <c r="U183" s="47">
        <f t="shared" si="259"/>
        <v>130549</v>
      </c>
      <c r="V183" s="47">
        <f t="shared" si="259"/>
        <v>142968</v>
      </c>
      <c r="W183" s="47">
        <f t="shared" si="259"/>
        <v>176323</v>
      </c>
      <c r="X183" s="47">
        <f t="shared" ref="X183:AC183" si="260">(X189+X190)+X191</f>
        <v>207659</v>
      </c>
      <c r="Y183" s="47">
        <f t="shared" si="260"/>
        <v>175870</v>
      </c>
      <c r="Z183" s="47">
        <f t="shared" si="260"/>
        <v>181287</v>
      </c>
      <c r="AA183" s="47">
        <f t="shared" si="260"/>
        <v>438676</v>
      </c>
      <c r="AB183" s="47">
        <f t="shared" si="260"/>
        <v>455171</v>
      </c>
      <c r="AC183" s="47">
        <f t="shared" si="260"/>
        <v>442112</v>
      </c>
      <c r="AD183" s="47">
        <f t="shared" ref="AD183:AI183" si="261">(AD189+AD190)+AD191</f>
        <v>479277</v>
      </c>
      <c r="AE183" s="47">
        <f t="shared" si="261"/>
        <v>416631</v>
      </c>
      <c r="AF183" s="47">
        <f t="shared" si="261"/>
        <v>448914</v>
      </c>
      <c r="AG183" s="47">
        <f t="shared" si="261"/>
        <v>427681</v>
      </c>
      <c r="AH183" s="47">
        <f t="shared" si="261"/>
        <v>452173.83025254268</v>
      </c>
      <c r="AI183" s="47">
        <f t="shared" si="261"/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</row>
    <row r="184" spans="1:40">
      <c r="A184" s="26" t="s">
        <v>149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>
        <v>0</v>
      </c>
      <c r="AM184" s="47">
        <v>0</v>
      </c>
      <c r="AN184" s="47">
        <v>0</v>
      </c>
    </row>
    <row r="185" spans="1:40">
      <c r="A185" s="26" t="s">
        <v>150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70515</v>
      </c>
      <c r="AM185" s="53">
        <v>76962</v>
      </c>
      <c r="AN185" s="53">
        <v>84642</v>
      </c>
    </row>
    <row r="186" spans="1:40">
      <c r="A186" s="26" t="s">
        <v>151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  <c r="AI186" s="53">
        <v>3314</v>
      </c>
      <c r="AJ186" s="53">
        <v>3575</v>
      </c>
      <c r="AK186" s="53">
        <v>0</v>
      </c>
      <c r="AL186" s="53">
        <v>4188</v>
      </c>
      <c r="AM186" s="53">
        <v>4188</v>
      </c>
      <c r="AN186" s="53">
        <v>6362</v>
      </c>
    </row>
    <row r="187" spans="1:40">
      <c r="A187" s="26" t="s">
        <v>156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  <c r="AI187" s="53">
        <v>1957</v>
      </c>
      <c r="AJ187" s="53">
        <v>0</v>
      </c>
      <c r="AK187" s="53">
        <v>0</v>
      </c>
      <c r="AL187" s="53">
        <v>1178</v>
      </c>
      <c r="AM187" s="53">
        <v>1178</v>
      </c>
      <c r="AN187" s="53">
        <v>1944</v>
      </c>
    </row>
    <row r="188" spans="1:40">
      <c r="A188" s="26" t="s">
        <v>152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 t="shared" ref="AD188:AI188" si="262">AD183-AD185</f>
        <v>465791</v>
      </c>
      <c r="AE188" s="47">
        <f t="shared" si="262"/>
        <v>400248</v>
      </c>
      <c r="AF188" s="47">
        <f t="shared" si="262"/>
        <v>427100</v>
      </c>
      <c r="AG188" s="47">
        <f t="shared" si="262"/>
        <v>408983</v>
      </c>
      <c r="AH188" s="47">
        <f t="shared" si="262"/>
        <v>432895.83025254268</v>
      </c>
      <c r="AI188" s="47">
        <f t="shared" si="262"/>
        <v>459936</v>
      </c>
      <c r="AJ188" s="47">
        <v>393850</v>
      </c>
      <c r="AK188" s="47">
        <v>399613</v>
      </c>
      <c r="AL188" s="47">
        <v>393733</v>
      </c>
      <c r="AM188" s="47">
        <v>464969</v>
      </c>
      <c r="AN188" s="47">
        <v>576131</v>
      </c>
    </row>
    <row r="189" spans="1:40">
      <c r="A189" s="45" t="s">
        <v>153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  <c r="AI189" s="48">
        <v>142185</v>
      </c>
      <c r="AJ189" s="48">
        <v>119634</v>
      </c>
      <c r="AK189" s="48">
        <v>95104</v>
      </c>
      <c r="AL189" s="48">
        <v>100621</v>
      </c>
      <c r="AM189" s="48">
        <v>198622</v>
      </c>
      <c r="AN189" s="48">
        <v>216560</v>
      </c>
    </row>
    <row r="190" spans="1:40">
      <c r="A190" s="14" t="s">
        <v>154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49">
        <v>415468</v>
      </c>
      <c r="AJ190" s="49">
        <v>441608</v>
      </c>
      <c r="AK190" s="49">
        <v>447621</v>
      </c>
      <c r="AL190" s="49">
        <v>451049</v>
      </c>
      <c r="AM190" s="49">
        <v>451819</v>
      </c>
      <c r="AN190" s="49">
        <v>548914</v>
      </c>
    </row>
    <row r="191" spans="1:40">
      <c r="A191" s="44" t="s">
        <v>11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0">
        <v>-78882</v>
      </c>
      <c r="AJ191" s="50">
        <v>-101637</v>
      </c>
      <c r="AK191" s="50">
        <v>-74331</v>
      </c>
      <c r="AL191" s="50">
        <v>-87422</v>
      </c>
      <c r="AM191" s="50">
        <v>-108510</v>
      </c>
      <c r="AN191" s="50">
        <v>-104701</v>
      </c>
    </row>
    <row r="192" spans="1:40">
      <c r="A192" s="44" t="s">
        <v>162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  <c r="AI192" s="50">
        <v>70710</v>
      </c>
      <c r="AJ192" s="50">
        <v>58750</v>
      </c>
      <c r="AK192" s="50">
        <v>51484</v>
      </c>
      <c r="AL192" s="50">
        <v>24102</v>
      </c>
      <c r="AM192" s="50">
        <v>58500</v>
      </c>
      <c r="AN192" s="50">
        <v>60712</v>
      </c>
    </row>
    <row r="193" spans="1:40">
      <c r="A193" s="46" t="s">
        <v>155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63">F183/SUM(C192:F192)</f>
        <v>0.80026710715917482</v>
      </c>
      <c r="G193" s="52">
        <f t="shared" si="263"/>
        <v>1.8869079392192449</v>
      </c>
      <c r="H193" s="52">
        <f t="shared" si="263"/>
        <v>2.3903924764220257</v>
      </c>
      <c r="I193" s="52">
        <f t="shared" si="263"/>
        <v>1.6315370079457232</v>
      </c>
      <c r="J193" s="52">
        <f t="shared" si="263"/>
        <v>1.2628510487024529</v>
      </c>
      <c r="K193" s="52">
        <f t="shared" si="263"/>
        <v>1.8736260204409592</v>
      </c>
      <c r="L193" s="52">
        <f t="shared" si="263"/>
        <v>2.5400114090131205</v>
      </c>
      <c r="M193" s="52">
        <f t="shared" si="263"/>
        <v>1.9082887049659201</v>
      </c>
      <c r="N193" s="52">
        <f t="shared" si="263"/>
        <v>1.3826848170903103</v>
      </c>
      <c r="O193" s="52">
        <f t="shared" si="263"/>
        <v>2.1678686893807511</v>
      </c>
      <c r="P193" s="52">
        <f t="shared" si="263"/>
        <v>3.0037802639629403</v>
      </c>
      <c r="Q193" s="52">
        <f t="shared" si="263"/>
        <v>2.0751722417333562</v>
      </c>
      <c r="R193" s="52">
        <f t="shared" si="263"/>
        <v>1.6982172864762184</v>
      </c>
      <c r="S193" s="52">
        <f t="shared" si="263"/>
        <v>2.0719434433046855</v>
      </c>
      <c r="T193" s="52">
        <f t="shared" si="263"/>
        <v>2.5884427969268482</v>
      </c>
      <c r="U193" s="52">
        <f t="shared" si="263"/>
        <v>1.9753813097687931</v>
      </c>
      <c r="V193" s="52">
        <f t="shared" si="263"/>
        <v>2.349437980674423</v>
      </c>
      <c r="W193" s="52">
        <f t="shared" si="263"/>
        <v>2.8230650997470299</v>
      </c>
      <c r="X193" s="52">
        <f t="shared" si="263"/>
        <v>3.4888358730532083</v>
      </c>
      <c r="Y193" s="52">
        <f t="shared" si="263"/>
        <v>3.3390924625023732</v>
      </c>
      <c r="Z193" s="52">
        <f t="shared" si="263"/>
        <v>3.7521887612542688</v>
      </c>
      <c r="AA193" s="52">
        <f t="shared" si="263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>AD188/((AD192+AC192+AB192+AA192)-AD186)</f>
        <v>4.4172159053191589</v>
      </c>
      <c r="AE193" s="54">
        <f>AE188/((AE192+AD192+AC192+AB192)-AE186)</f>
        <v>4.1384964877250079</v>
      </c>
      <c r="AF193" s="54">
        <f>AF188/((AF192+AE192+AD192+AC192)-AF186)</f>
        <v>4.3027109799220256</v>
      </c>
      <c r="AG193" s="54">
        <f>AG188/((AG192+AF192+AE192+AD192)-AG186)</f>
        <v>3.7928498562552164</v>
      </c>
      <c r="AH193" s="54">
        <f>AH188/((AH192+AG192+AF192+AE192)-AH186+AH87)</f>
        <v>3.6867299459422815</v>
      </c>
      <c r="AI193" s="54">
        <f>AI188/((AI192+AH192+AG192+AF192)-AI186)</f>
        <v>3.1258818252252989</v>
      </c>
      <c r="AJ193" s="54">
        <v>2.4953432086876086</v>
      </c>
      <c r="AK193" s="54">
        <v>2.39</v>
      </c>
      <c r="AL193" s="54">
        <v>2.2999999999999998</v>
      </c>
      <c r="AM193" s="54">
        <v>2.9</v>
      </c>
      <c r="AN193" s="54">
        <v>3.5</v>
      </c>
    </row>
    <row r="194" spans="1:40">
      <c r="A194" s="46" t="s">
        <v>158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0">
        <f>((SUM(AB192:AE192)-AE186)/((AE93+(AB93-AA93))+(AE92+(AB92-AA92))+AE187)*-1)</f>
        <v>3.601451701794891</v>
      </c>
      <c r="AF194" s="60">
        <f>((SUM(AC192:AF192)/(((AF93+AF92)+AF187)*-1)))</f>
        <v>4.3143364826211323</v>
      </c>
      <c r="AG194" s="60">
        <f>SUM(AD192:AG192)/((AF93-AC93+AG93)+(AF92-AC92+AG92))*-1</f>
        <v>4.6841876629018246</v>
      </c>
      <c r="AH194" s="60">
        <f>(SUM(AE192:AH192)-AH186)/(((AF93-AD93+AH93)+(AF92-AD92+AH92))+AH187)*-1</f>
        <v>5.9863873285764893</v>
      </c>
      <c r="AI194" s="60">
        <f>((SUM(AF192:AI192)-AI186)/((AI93+(AF93-AE93))+(AI92+(AF92-AE92))+AI187)*-1)</f>
        <v>7.9551254325259517</v>
      </c>
      <c r="AJ194" s="60">
        <v>7.2835256114443929</v>
      </c>
      <c r="AK194" s="60">
        <v>7.39</v>
      </c>
      <c r="AL194" s="60">
        <v>11.3</v>
      </c>
      <c r="AM194" s="60">
        <v>11.1</v>
      </c>
      <c r="AN194" s="60">
        <v>12.2</v>
      </c>
    </row>
    <row r="195" spans="1:40">
      <c r="A195" s="46" t="s">
        <v>157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64">F183/F72</f>
        <v>0.17198794498198544</v>
      </c>
      <c r="G195" s="51">
        <f t="shared" si="264"/>
        <v>0.29234297812279464</v>
      </c>
      <c r="H195" s="51">
        <f t="shared" si="264"/>
        <v>0.47673092703304665</v>
      </c>
      <c r="I195" s="51">
        <f t="shared" si="264"/>
        <v>0.36824525703479888</v>
      </c>
      <c r="J195" s="51">
        <f t="shared" si="264"/>
        <v>0.26961959986641976</v>
      </c>
      <c r="K195" s="51">
        <f t="shared" si="264"/>
        <v>0.45876353563334171</v>
      </c>
      <c r="L195" s="51">
        <f t="shared" si="264"/>
        <v>0.56838826623094796</v>
      </c>
      <c r="M195" s="51">
        <f t="shared" si="264"/>
        <v>0.47659843955821257</v>
      </c>
      <c r="N195" s="51">
        <f t="shared" si="264"/>
        <v>0.34684986426387709</v>
      </c>
      <c r="O195" s="51">
        <f t="shared" si="264"/>
        <v>0.53890142499459059</v>
      </c>
      <c r="P195" s="51">
        <f t="shared" si="264"/>
        <v>0.6703418882609099</v>
      </c>
      <c r="Q195" s="51">
        <f t="shared" si="264"/>
        <v>0.48186934879388943</v>
      </c>
      <c r="R195" s="51">
        <f t="shared" si="264"/>
        <v>0.39295857988165678</v>
      </c>
      <c r="S195" s="51">
        <f t="shared" si="264"/>
        <v>0.50731856327057046</v>
      </c>
      <c r="T195" s="51">
        <f t="shared" si="264"/>
        <v>0.80136605952909823</v>
      </c>
      <c r="U195" s="51">
        <f t="shared" si="264"/>
        <v>0.5444078398665555</v>
      </c>
      <c r="V195" s="51">
        <f t="shared" si="264"/>
        <v>0.57260493431592441</v>
      </c>
      <c r="W195" s="51">
        <f t="shared" si="264"/>
        <v>0.68683000934870675</v>
      </c>
      <c r="X195" s="51">
        <f t="shared" si="264"/>
        <v>0.85254644360053367</v>
      </c>
      <c r="Y195" s="51">
        <f t="shared" si="264"/>
        <v>0.69146782101335602</v>
      </c>
      <c r="Z195" s="51">
        <f t="shared" si="264"/>
        <v>0.73235140845354907</v>
      </c>
      <c r="AA195" s="51">
        <f t="shared" si="264"/>
        <v>0.82569798542761896</v>
      </c>
      <c r="AB195" s="51">
        <f t="shared" si="264"/>
        <v>0.8762978293305097</v>
      </c>
      <c r="AC195" s="51">
        <f>AC183/AC72</f>
        <v>0.8552448824046025</v>
      </c>
      <c r="AD195" s="51">
        <f t="shared" ref="AD195:AI195" si="265">AD188/AD72</f>
        <v>0.92216667821542053</v>
      </c>
      <c r="AE195" s="51">
        <f t="shared" si="265"/>
        <v>0.60626826198190498</v>
      </c>
      <c r="AF195" s="51">
        <f t="shared" si="265"/>
        <v>0.64897373715272078</v>
      </c>
      <c r="AG195" s="51">
        <f t="shared" si="265"/>
        <v>0.62867362796653292</v>
      </c>
      <c r="AH195" s="51">
        <f t="shared" si="265"/>
        <v>0.65827555727773701</v>
      </c>
      <c r="AI195" s="51">
        <f t="shared" si="265"/>
        <v>0.63453451796258487</v>
      </c>
      <c r="AJ195" s="51">
        <v>0.54140359414456585</v>
      </c>
      <c r="AK195" s="51">
        <v>0.53066072813419596</v>
      </c>
      <c r="AL195" s="51">
        <v>0.52812354131009798</v>
      </c>
      <c r="AM195" s="51">
        <v>0.61</v>
      </c>
      <c r="AN195" s="51">
        <v>0.82874725072391009</v>
      </c>
    </row>
    <row r="196" spans="1:40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40">
      <c r="AA198" s="57"/>
      <c r="AB198" s="57"/>
      <c r="AC198" s="57"/>
      <c r="AD198" s="57"/>
      <c r="AE198" s="57"/>
      <c r="AF198" s="57"/>
      <c r="AG198" s="61"/>
      <c r="AH198" s="61"/>
      <c r="AI198" s="61"/>
      <c r="AJ198" s="61"/>
      <c r="AK198" s="61"/>
      <c r="AL198" s="61"/>
      <c r="AM198" s="61"/>
      <c r="AN198" s="61"/>
    </row>
    <row r="199" spans="1:40">
      <c r="AD199" s="55"/>
      <c r="AE199" s="55"/>
      <c r="AF199" s="55"/>
      <c r="AG199" s="58"/>
      <c r="AH199" s="58"/>
      <c r="AI199" s="58"/>
      <c r="AJ199" s="58"/>
      <c r="AK199" s="58"/>
      <c r="AL199" s="58"/>
      <c r="AM199" s="58"/>
      <c r="AN199" s="58"/>
    </row>
    <row r="200" spans="1:40">
      <c r="AD200" s="56"/>
      <c r="AE200" s="56"/>
      <c r="AF200" s="56"/>
      <c r="AG200" s="61"/>
      <c r="AH200" s="61"/>
      <c r="AI200" s="61"/>
      <c r="AJ200" s="61"/>
      <c r="AK200" s="61"/>
      <c r="AL200" s="61"/>
      <c r="AM200" s="61"/>
      <c r="AN200" s="61"/>
    </row>
    <row r="201" spans="1:40">
      <c r="AG201" s="59"/>
      <c r="AH201" s="59"/>
      <c r="AI201" s="59"/>
      <c r="AJ201" s="59"/>
      <c r="AK201" s="59"/>
      <c r="AL201" s="59"/>
      <c r="AM201" s="59"/>
      <c r="AN201" s="59"/>
    </row>
    <row r="202" spans="1:40">
      <c r="AG202" s="61"/>
      <c r="AH202" s="61"/>
      <c r="AI202" s="61"/>
      <c r="AJ202" s="61"/>
      <c r="AK202" s="61"/>
      <c r="AL202" s="61"/>
      <c r="AM202" s="61"/>
      <c r="AN202" s="61"/>
    </row>
    <row r="203" spans="1:40">
      <c r="AG203" s="56"/>
      <c r="AH203" s="56"/>
      <c r="AI203" s="56"/>
      <c r="AJ203" s="56"/>
      <c r="AK203" s="56"/>
      <c r="AL203" s="56"/>
      <c r="AM203" s="56"/>
      <c r="AN203" s="56"/>
    </row>
  </sheetData>
  <phoneticPr fontId="12" type="noConversion"/>
  <conditionalFormatting sqref="B83">
    <cfRule type="expression" dxfId="58" priority="96" stopIfTrue="1">
      <formula>#REF!="totalizador"</formula>
    </cfRule>
  </conditionalFormatting>
  <conditionalFormatting sqref="B83">
    <cfRule type="expression" dxfId="57" priority="95" stopIfTrue="1">
      <formula>#REF!="totalizador"</formula>
    </cfRule>
  </conditionalFormatting>
  <conditionalFormatting sqref="B83">
    <cfRule type="expression" dxfId="56" priority="94" stopIfTrue="1">
      <formula>#REF!="totalizador"</formula>
    </cfRule>
  </conditionalFormatting>
  <conditionalFormatting sqref="B104 B83">
    <cfRule type="expression" dxfId="55" priority="93" stopIfTrue="1">
      <formula>#REF!="totalizador"</formula>
    </cfRule>
  </conditionalFormatting>
  <conditionalFormatting sqref="C83:AE83">
    <cfRule type="expression" dxfId="54" priority="92" stopIfTrue="1">
      <formula>#REF!="totalizador"</formula>
    </cfRule>
  </conditionalFormatting>
  <conditionalFormatting sqref="C83:AE83">
    <cfRule type="expression" dxfId="53" priority="91" stopIfTrue="1">
      <formula>#REF!="totalizador"</formula>
    </cfRule>
  </conditionalFormatting>
  <conditionalFormatting sqref="C83:AE83">
    <cfRule type="expression" dxfId="52" priority="90" stopIfTrue="1">
      <formula>#REF!="totalizador"</formula>
    </cfRule>
  </conditionalFormatting>
  <conditionalFormatting sqref="C104:Z104 C83:AE83">
    <cfRule type="expression" dxfId="51" priority="89" stopIfTrue="1">
      <formula>#REF!="totalizador"</formula>
    </cfRule>
  </conditionalFormatting>
  <conditionalFormatting sqref="AA104:AD104">
    <cfRule type="expression" dxfId="50" priority="85" stopIfTrue="1">
      <formula>#REF!="totalizador"</formula>
    </cfRule>
  </conditionalFormatting>
  <conditionalFormatting sqref="AE104">
    <cfRule type="expression" dxfId="49" priority="80" stopIfTrue="1">
      <formula>#REF!="totalizador"</formula>
    </cfRule>
  </conditionalFormatting>
  <conditionalFormatting sqref="AF83">
    <cfRule type="expression" dxfId="48" priority="79" stopIfTrue="1">
      <formula>#REF!="totalizador"</formula>
    </cfRule>
  </conditionalFormatting>
  <conditionalFormatting sqref="AF83">
    <cfRule type="expression" dxfId="47" priority="78" stopIfTrue="1">
      <formula>#REF!="totalizador"</formula>
    </cfRule>
  </conditionalFormatting>
  <conditionalFormatting sqref="AF83">
    <cfRule type="expression" dxfId="46" priority="77" stopIfTrue="1">
      <formula>#REF!="totalizador"</formula>
    </cfRule>
  </conditionalFormatting>
  <conditionalFormatting sqref="AF83">
    <cfRule type="expression" dxfId="45" priority="76" stopIfTrue="1">
      <formula>#REF!="totalizador"</formula>
    </cfRule>
  </conditionalFormatting>
  <conditionalFormatting sqref="AF104">
    <cfRule type="expression" dxfId="44" priority="75" stopIfTrue="1">
      <formula>#REF!="totalizador"</formula>
    </cfRule>
  </conditionalFormatting>
  <conditionalFormatting sqref="AG83">
    <cfRule type="expression" dxfId="43" priority="74" stopIfTrue="1">
      <formula>#REF!="totalizador"</formula>
    </cfRule>
  </conditionalFormatting>
  <conditionalFormatting sqref="AG83">
    <cfRule type="expression" dxfId="42" priority="73" stopIfTrue="1">
      <formula>#REF!="totalizador"</formula>
    </cfRule>
  </conditionalFormatting>
  <conditionalFormatting sqref="AG83">
    <cfRule type="expression" dxfId="41" priority="72" stopIfTrue="1">
      <formula>#REF!="totalizador"</formula>
    </cfRule>
  </conditionalFormatting>
  <conditionalFormatting sqref="AG83">
    <cfRule type="expression" dxfId="40" priority="71" stopIfTrue="1">
      <formula>#REF!="totalizador"</formula>
    </cfRule>
  </conditionalFormatting>
  <conditionalFormatting sqref="AG104">
    <cfRule type="expression" dxfId="39" priority="70" stopIfTrue="1">
      <formula>#REF!="totalizador"</formula>
    </cfRule>
  </conditionalFormatting>
  <conditionalFormatting sqref="AH83">
    <cfRule type="expression" dxfId="38" priority="69" stopIfTrue="1">
      <formula>#REF!="totalizador"</formula>
    </cfRule>
  </conditionalFormatting>
  <conditionalFormatting sqref="AH83">
    <cfRule type="expression" dxfId="37" priority="68" stopIfTrue="1">
      <formula>#REF!="totalizador"</formula>
    </cfRule>
  </conditionalFormatting>
  <conditionalFormatting sqref="AH83">
    <cfRule type="expression" dxfId="36" priority="67" stopIfTrue="1">
      <formula>#REF!="totalizador"</formula>
    </cfRule>
  </conditionalFormatting>
  <conditionalFormatting sqref="AH83">
    <cfRule type="expression" dxfId="35" priority="66" stopIfTrue="1">
      <formula>#REF!="totalizador"</formula>
    </cfRule>
  </conditionalFormatting>
  <conditionalFormatting sqref="AH104">
    <cfRule type="expression" dxfId="34" priority="65" stopIfTrue="1">
      <formula>#REF!="totalizador"</formula>
    </cfRule>
  </conditionalFormatting>
  <conditionalFormatting sqref="AI104">
    <cfRule type="expression" dxfId="33" priority="60" stopIfTrue="1">
      <formula>#REF!="totalizador"</formula>
    </cfRule>
  </conditionalFormatting>
  <conditionalFormatting sqref="AI83">
    <cfRule type="expression" dxfId="32" priority="59" stopIfTrue="1">
      <formula>#REF!="totalizador"</formula>
    </cfRule>
  </conditionalFormatting>
  <conditionalFormatting sqref="AI83">
    <cfRule type="expression" dxfId="31" priority="58" stopIfTrue="1">
      <formula>#REF!="totalizador"</formula>
    </cfRule>
  </conditionalFormatting>
  <conditionalFormatting sqref="AI83">
    <cfRule type="expression" dxfId="30" priority="57" stopIfTrue="1">
      <formula>#REF!="totalizador"</formula>
    </cfRule>
  </conditionalFormatting>
  <conditionalFormatting sqref="AI83">
    <cfRule type="expression" dxfId="29" priority="56" stopIfTrue="1">
      <formula>#REF!="totalizador"</formula>
    </cfRule>
  </conditionalFormatting>
  <conditionalFormatting sqref="AJ104">
    <cfRule type="expression" dxfId="28" priority="50" stopIfTrue="1">
      <formula>#REF!="totalizador"</formula>
    </cfRule>
  </conditionalFormatting>
  <conditionalFormatting sqref="AJ83">
    <cfRule type="expression" dxfId="27" priority="45" stopIfTrue="1">
      <formula>#REF!="totalizador"</formula>
    </cfRule>
  </conditionalFormatting>
  <conditionalFormatting sqref="AJ83">
    <cfRule type="expression" dxfId="26" priority="44" stopIfTrue="1">
      <formula>#REF!="totalizador"</formula>
    </cfRule>
  </conditionalFormatting>
  <conditionalFormatting sqref="AJ83">
    <cfRule type="expression" dxfId="25" priority="43" stopIfTrue="1">
      <formula>#REF!="totalizador"</formula>
    </cfRule>
  </conditionalFormatting>
  <conditionalFormatting sqref="AJ83">
    <cfRule type="expression" dxfId="24" priority="42" stopIfTrue="1">
      <formula>#REF!="totalizador"</formula>
    </cfRule>
  </conditionalFormatting>
  <conditionalFormatting sqref="AK104">
    <cfRule type="expression" dxfId="23" priority="36" stopIfTrue="1">
      <formula>#REF!="totalizador"</formula>
    </cfRule>
  </conditionalFormatting>
  <conditionalFormatting sqref="AK83">
    <cfRule type="expression" dxfId="22" priority="31" stopIfTrue="1">
      <formula>#REF!="totalizador"</formula>
    </cfRule>
  </conditionalFormatting>
  <conditionalFormatting sqref="AK83">
    <cfRule type="expression" dxfId="21" priority="30" stopIfTrue="1">
      <formula>#REF!="totalizador"</formula>
    </cfRule>
  </conditionalFormatting>
  <conditionalFormatting sqref="AK83">
    <cfRule type="expression" dxfId="20" priority="29" stopIfTrue="1">
      <formula>#REF!="totalizador"</formula>
    </cfRule>
  </conditionalFormatting>
  <conditionalFormatting sqref="AK83">
    <cfRule type="expression" dxfId="19" priority="28" stopIfTrue="1">
      <formula>#REF!="totalizador"</formula>
    </cfRule>
  </conditionalFormatting>
  <conditionalFormatting sqref="AL104">
    <cfRule type="expression" dxfId="18" priority="27" stopIfTrue="1">
      <formula>#REF!="totalizador"</formula>
    </cfRule>
  </conditionalFormatting>
  <conditionalFormatting sqref="AL83">
    <cfRule type="expression" dxfId="17" priority="22" stopIfTrue="1">
      <formula>#REF!="totalizador"</formula>
    </cfRule>
  </conditionalFormatting>
  <conditionalFormatting sqref="AL83">
    <cfRule type="expression" dxfId="16" priority="21" stopIfTrue="1">
      <formula>#REF!="totalizador"</formula>
    </cfRule>
  </conditionalFormatting>
  <conditionalFormatting sqref="AL83">
    <cfRule type="expression" dxfId="15" priority="20" stopIfTrue="1">
      <formula>#REF!="totalizador"</formula>
    </cfRule>
  </conditionalFormatting>
  <conditionalFormatting sqref="AL83">
    <cfRule type="expression" dxfId="14" priority="19" stopIfTrue="1">
      <formula>#REF!="totalizador"</formula>
    </cfRule>
  </conditionalFormatting>
  <conditionalFormatting sqref="AM104">
    <cfRule type="expression" dxfId="13" priority="18" stopIfTrue="1">
      <formula>#REF!="totalizador"</formula>
    </cfRule>
  </conditionalFormatting>
  <conditionalFormatting sqref="AM83">
    <cfRule type="expression" dxfId="12" priority="13" stopIfTrue="1">
      <formula>#REF!="totalizador"</formula>
    </cfRule>
  </conditionalFormatting>
  <conditionalFormatting sqref="AM83">
    <cfRule type="expression" dxfId="11" priority="12" stopIfTrue="1">
      <formula>#REF!="totalizador"</formula>
    </cfRule>
  </conditionalFormatting>
  <conditionalFormatting sqref="AM83">
    <cfRule type="expression" dxfId="10" priority="11" stopIfTrue="1">
      <formula>#REF!="totalizador"</formula>
    </cfRule>
  </conditionalFormatting>
  <conditionalFormatting sqref="AM83">
    <cfRule type="expression" dxfId="9" priority="10" stopIfTrue="1">
      <formula>#REF!="totalizador"</formula>
    </cfRule>
  </conditionalFormatting>
  <conditionalFormatting sqref="AN104">
    <cfRule type="expression" dxfId="8" priority="9" stopIfTrue="1">
      <formula>#REF!="totalizador"</formula>
    </cfRule>
  </conditionalFormatting>
  <conditionalFormatting sqref="AN83">
    <cfRule type="expression" dxfId="3" priority="4" stopIfTrue="1">
      <formula>#REF!="totalizador"</formula>
    </cfRule>
  </conditionalFormatting>
  <conditionalFormatting sqref="AN83">
    <cfRule type="expression" dxfId="2" priority="3" stopIfTrue="1">
      <formula>#REF!="totalizador"</formula>
    </cfRule>
  </conditionalFormatting>
  <conditionalFormatting sqref="AN83">
    <cfRule type="expression" dxfId="1" priority="2" stopIfTrue="1">
      <formula>#REF!="totalizador"</formula>
    </cfRule>
  </conditionalFormatting>
  <conditionalFormatting sqref="AN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H120 AB193:AC193 F193:AA193 AE126:AH126 AD132:AH132 AE138:AH138 AE144:AH144 AE150:AH150 AE162 AE194:AF194 AB132:AC132 Z132:AA132 AG194 AH194:AI194 AI120:AI150" formulaRange="1"/>
    <ignoredError sqref="AD195 AD160:AH160 AH1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2022-03-30T16:13:53Z</dcterms:modified>
</cp:coreProperties>
</file>